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480" yWindow="72" windowWidth="10380" windowHeight="5772" tabRatio="784"/>
  </bookViews>
  <sheets>
    <sheet name="Figure1" sheetId="16" r:id="rId1"/>
    <sheet name="Figure2" sheetId="17" r:id="rId2"/>
    <sheet name="Branch1" sheetId="1" r:id="rId3"/>
    <sheet name="Branch2" sheetId="9" r:id="rId4"/>
    <sheet name="Branch4" sheetId="10" r:id="rId5"/>
    <sheet name="Summary" sheetId="4" r:id="rId6"/>
    <sheet name="Index" sheetId="12" r:id="rId7"/>
    <sheet name="Facilities" sheetId="13" r:id="rId8"/>
    <sheet name="Sensitivity Report" sheetId="18" r:id="rId9"/>
    <sheet name="Bounds" sheetId="15" r:id="rId10"/>
  </sheets>
  <definedNames>
    <definedName name="coin_cuttype" localSheetId="7" hidden="1">1</definedName>
    <definedName name="coin_dualtol" localSheetId="7" hidden="1">0.0000001</definedName>
    <definedName name="coin_heurs" localSheetId="7" hidden="1">1</definedName>
    <definedName name="coin_integerpresolve" localSheetId="7" hidden="1">1</definedName>
    <definedName name="coin_presolve1" localSheetId="7" hidden="1">1</definedName>
    <definedName name="coin_primaltol" localSheetId="7" hidden="1">0.0000001</definedName>
    <definedName name="sencount" hidden="1">3</definedName>
    <definedName name="solver_adj" localSheetId="9" hidden="1">Bounds!$C$12:$E$12</definedName>
    <definedName name="solver_adj" localSheetId="2" hidden="1">Branch1!$C$12:$E$12</definedName>
    <definedName name="solver_adj" localSheetId="3" hidden="1">Branch2!$C$12:$E$12</definedName>
    <definedName name="solver_adj" localSheetId="4" hidden="1">Branch4!$C$12:$E$12</definedName>
    <definedName name="solver_adj" localSheetId="7" hidden="1">Facilities!$C$14:$F$14</definedName>
    <definedName name="solver_adj" localSheetId="6" hidden="1">Index!$C$12:$E$12</definedName>
    <definedName name="solver_adj_ob" localSheetId="7" hidden="1">1</definedName>
    <definedName name="solver_cha" localSheetId="7" hidden="1">0</definedName>
    <definedName name="solver_chc1" localSheetId="7" hidden="1">0</definedName>
    <definedName name="solver_chc2" localSheetId="7" hidden="1">0</definedName>
    <definedName name="solver_chn" localSheetId="7" hidden="1">4</definedName>
    <definedName name="solver_chp1" localSheetId="7" hidden="1">0</definedName>
    <definedName name="solver_chp2" localSheetId="7" hidden="1">0</definedName>
    <definedName name="solver_cht" localSheetId="7" hidden="1">0</definedName>
    <definedName name="solver_cir1" localSheetId="2" hidden="1">1</definedName>
    <definedName name="solver_cir1" localSheetId="3" hidden="1">1</definedName>
    <definedName name="solver_cir1" localSheetId="4" hidden="1">1</definedName>
    <definedName name="solver_cir1" localSheetId="7" hidden="1">1</definedName>
    <definedName name="solver_cir1" localSheetId="6" hidden="1">1</definedName>
    <definedName name="solver_cir2" localSheetId="2" hidden="1">1</definedName>
    <definedName name="solver_cir2" localSheetId="3" hidden="1">1</definedName>
    <definedName name="solver_cir2" localSheetId="4" hidden="1">1</definedName>
    <definedName name="solver_cir2" localSheetId="7" hidden="1">1</definedName>
    <definedName name="solver_cir2" localSheetId="6" hidden="1">1</definedName>
    <definedName name="solver_con" localSheetId="7" hidden="1">" "</definedName>
    <definedName name="solver_con1" localSheetId="7" hidden="1">" "</definedName>
    <definedName name="solver_con2" localSheetId="7" hidden="1">" "</definedName>
    <definedName name="solver_cvg" localSheetId="9" hidden="1">0.0001</definedName>
    <definedName name="solver_cvg" localSheetId="2" hidden="1">0.0001</definedName>
    <definedName name="solver_cvg" localSheetId="3" hidden="1">0.0001</definedName>
    <definedName name="solver_cvg" localSheetId="4" hidden="1">0.0001</definedName>
    <definedName name="solver_cvg" localSheetId="7" hidden="1">0.0001</definedName>
    <definedName name="solver_cvg" localSheetId="6" hidden="1">0.0001</definedName>
    <definedName name="solver_dia" localSheetId="2" hidden="1">4</definedName>
    <definedName name="solver_dia" localSheetId="3" hidden="1">4</definedName>
    <definedName name="solver_dia" localSheetId="4" hidden="1">4</definedName>
    <definedName name="solver_dia" localSheetId="7" hidden="1">5</definedName>
    <definedName name="solver_dia" localSheetId="6" hidden="1">4</definedName>
    <definedName name="solver_drv" localSheetId="9" hidden="1">1</definedName>
    <definedName name="solver_drv" localSheetId="2" hidden="1">1</definedName>
    <definedName name="solver_drv" localSheetId="3" hidden="1">1</definedName>
    <definedName name="solver_drv" localSheetId="4" hidden="1">1</definedName>
    <definedName name="solver_drv" localSheetId="7" hidden="1">1</definedName>
    <definedName name="solver_drv" localSheetId="6" hidden="1">1</definedName>
    <definedName name="solver_dua" localSheetId="2" hidden="1">1</definedName>
    <definedName name="solver_dua" localSheetId="3" hidden="1">1</definedName>
    <definedName name="solver_dua" localSheetId="4" hidden="1">1</definedName>
    <definedName name="solver_dua" localSheetId="7" hidden="1">1</definedName>
    <definedName name="solver_dua" localSheetId="6" hidden="1">1</definedName>
    <definedName name="solver_eng" localSheetId="2" hidden="1">2</definedName>
    <definedName name="solver_eng" localSheetId="3" hidden="1">2</definedName>
    <definedName name="solver_eng" localSheetId="4" hidden="1">2</definedName>
    <definedName name="solver_eng" localSheetId="7" hidden="1">2</definedName>
    <definedName name="solver_eng" localSheetId="6" hidden="1">2</definedName>
    <definedName name="solver_est" localSheetId="9" hidden="1">1</definedName>
    <definedName name="solver_est" localSheetId="2" hidden="1">1</definedName>
    <definedName name="solver_est" localSheetId="3" hidden="1">1</definedName>
    <definedName name="solver_est" localSheetId="4" hidden="1">1</definedName>
    <definedName name="solver_est" localSheetId="7" hidden="1">1</definedName>
    <definedName name="solver_est" localSheetId="6" hidden="1">1</definedName>
    <definedName name="solver_iao" localSheetId="2" hidden="1">0</definedName>
    <definedName name="solver_iao" localSheetId="3" hidden="1">0</definedName>
    <definedName name="solver_iao" localSheetId="4" hidden="1">0</definedName>
    <definedName name="solver_iao" localSheetId="7" hidden="1">0</definedName>
    <definedName name="solver_iao" localSheetId="6" hidden="1">0</definedName>
    <definedName name="solver_ibd" localSheetId="2" hidden="1">2</definedName>
    <definedName name="solver_ibd" localSheetId="3" hidden="1">2</definedName>
    <definedName name="solver_ibd" localSheetId="4" hidden="1">2</definedName>
    <definedName name="solver_ibd" localSheetId="7" hidden="1">2</definedName>
    <definedName name="solver_ibd" localSheetId="6" hidden="1">2</definedName>
    <definedName name="solver_ifs" localSheetId="2" hidden="1">0</definedName>
    <definedName name="solver_ifs" localSheetId="3" hidden="1">0</definedName>
    <definedName name="solver_ifs" localSheetId="4" hidden="1">0</definedName>
    <definedName name="solver_ifs" localSheetId="7" hidden="1">0</definedName>
    <definedName name="solver_ifs" localSheetId="6" hidden="1">0</definedName>
    <definedName name="solver_int" localSheetId="7" hidden="1">0</definedName>
    <definedName name="solver_irs" localSheetId="2" hidden="1">0</definedName>
    <definedName name="solver_irs" localSheetId="3" hidden="1">0</definedName>
    <definedName name="solver_irs" localSheetId="4" hidden="1">0</definedName>
    <definedName name="solver_irs" localSheetId="7" hidden="1">0</definedName>
    <definedName name="solver_irs" localSheetId="6" hidden="1">0</definedName>
    <definedName name="solver_ism" localSheetId="2" hidden="1">0</definedName>
    <definedName name="solver_ism" localSheetId="3" hidden="1">0</definedName>
    <definedName name="solver_ism" localSheetId="4" hidden="1">0</definedName>
    <definedName name="solver_ism" localSheetId="7" hidden="1">0</definedName>
    <definedName name="solver_ism" localSheetId="6" hidden="1">0</definedName>
    <definedName name="solver_itr" localSheetId="9" hidden="1">100</definedName>
    <definedName name="solver_itr" localSheetId="2" hidden="1">100</definedName>
    <definedName name="solver_itr" localSheetId="3" hidden="1">100</definedName>
    <definedName name="solver_itr" localSheetId="4" hidden="1">100</definedName>
    <definedName name="solver_itr" localSheetId="7" hidden="1">100</definedName>
    <definedName name="solver_itr" localSheetId="6" hidden="1">100</definedName>
    <definedName name="solver_kiv" localSheetId="7" hidden="1">2E+30</definedName>
    <definedName name="solver_lhs_ob1" localSheetId="7" hidden="1">0</definedName>
    <definedName name="solver_lhs_ob2" localSheetId="7" hidden="1">0</definedName>
    <definedName name="solver_lhs1" localSheetId="9" hidden="1">Bounds!$F$16</definedName>
    <definedName name="solver_lhs1" localSheetId="2" hidden="1">Branch1!$F$16</definedName>
    <definedName name="solver_lhs1" localSheetId="3" hidden="1">Branch2!$F$16</definedName>
    <definedName name="solver_lhs1" localSheetId="4" hidden="1">Branch4!$F$16</definedName>
    <definedName name="solver_lhs1" localSheetId="7" hidden="1">Facilities!$G$18</definedName>
    <definedName name="solver_lhs1" localSheetId="6" hidden="1">Index!$F$16</definedName>
    <definedName name="solver_lhs2" localSheetId="9" hidden="1">Bounds!$F$17:$F$21</definedName>
    <definedName name="solver_lhs2" localSheetId="2" hidden="1">Branch1!$F$17:$F$21</definedName>
    <definedName name="solver_lhs2" localSheetId="3" hidden="1">Branch2!$F$17:$F$21</definedName>
    <definedName name="solver_lhs2" localSheetId="4" hidden="1">Branch4!$F$17:$F$21</definedName>
    <definedName name="solver_lhs2" localSheetId="7" hidden="1">Facilities!$G$19:$G$24</definedName>
    <definedName name="solver_lhs2" localSheetId="6" hidden="1">Index!$F$17:$F$21</definedName>
    <definedName name="solver_lhs3" localSheetId="9" hidden="1">Bounds!$D$14:$E$14</definedName>
    <definedName name="solver_lin" localSheetId="9" hidden="1">1</definedName>
    <definedName name="solver_lin" localSheetId="2" hidden="1">1</definedName>
    <definedName name="solver_lin" localSheetId="3" hidden="1">1</definedName>
    <definedName name="solver_lin" localSheetId="4" hidden="1">1</definedName>
    <definedName name="solver_lin" localSheetId="7" hidden="1">1</definedName>
    <definedName name="solver_lin" localSheetId="6" hidden="1">1</definedName>
    <definedName name="solver_mda" localSheetId="7" hidden="1">4</definedName>
    <definedName name="solver_mip" localSheetId="2" hidden="1">1000</definedName>
    <definedName name="solver_mip" localSheetId="3" hidden="1">1000</definedName>
    <definedName name="solver_mip" localSheetId="4" hidden="1">1000</definedName>
    <definedName name="solver_mip" localSheetId="7" hidden="1">1000</definedName>
    <definedName name="solver_mip" localSheetId="6" hidden="1">1000</definedName>
    <definedName name="solver_mod" localSheetId="2" hidden="1">4</definedName>
    <definedName name="solver_mod" localSheetId="3" hidden="1">4</definedName>
    <definedName name="solver_mod" localSheetId="4" hidden="1">4</definedName>
    <definedName name="solver_mod" localSheetId="7" hidden="1">3</definedName>
    <definedName name="solver_mod" localSheetId="6" hidden="1">4</definedName>
    <definedName name="solver_neg" localSheetId="9" hidden="1">1</definedName>
    <definedName name="solver_neg" localSheetId="2" hidden="1">1</definedName>
    <definedName name="solver_neg" localSheetId="3" hidden="1">1</definedName>
    <definedName name="solver_neg" localSheetId="4" hidden="1">1</definedName>
    <definedName name="solver_neg" localSheetId="7" hidden="1">1</definedName>
    <definedName name="solver_neg" localSheetId="6" hidden="1">1</definedName>
    <definedName name="solver_nod" localSheetId="2" hidden="1">1000</definedName>
    <definedName name="solver_nod" localSheetId="3" hidden="1">1000</definedName>
    <definedName name="solver_nod" localSheetId="4" hidden="1">1000</definedName>
    <definedName name="solver_nod" localSheetId="7" hidden="1">1000</definedName>
    <definedName name="solver_nod" localSheetId="6" hidden="1">1000</definedName>
    <definedName name="solver_ntr" localSheetId="7" hidden="1">0</definedName>
    <definedName name="solver_ntri" hidden="1">1000</definedName>
    <definedName name="solver_num" localSheetId="9" hidden="1">3</definedName>
    <definedName name="solver_num" localSheetId="2" hidden="1">2</definedName>
    <definedName name="solver_num" localSheetId="3" hidden="1">2</definedName>
    <definedName name="solver_num" localSheetId="4" hidden="1">2</definedName>
    <definedName name="solver_num" localSheetId="7" hidden="1">2</definedName>
    <definedName name="solver_num" localSheetId="6" hidden="1">2</definedName>
    <definedName name="solver_nwt" localSheetId="9" hidden="1">1</definedName>
    <definedName name="solver_nwt" localSheetId="2" hidden="1">1</definedName>
    <definedName name="solver_nwt" localSheetId="3" hidden="1">1</definedName>
    <definedName name="solver_nwt" localSheetId="4" hidden="1">1</definedName>
    <definedName name="solver_nwt" localSheetId="7" hidden="1">1</definedName>
    <definedName name="solver_nwt" localSheetId="6" hidden="1">1</definedName>
    <definedName name="solver_obc" localSheetId="7" hidden="1">0</definedName>
    <definedName name="solver_obp" localSheetId="7" hidden="1">0</definedName>
    <definedName name="solver_ofx" localSheetId="2" hidden="1">2</definedName>
    <definedName name="solver_ofx" localSheetId="3" hidden="1">2</definedName>
    <definedName name="solver_ofx" localSheetId="4" hidden="1">2</definedName>
    <definedName name="solver_ofx" localSheetId="7" hidden="1">2</definedName>
    <definedName name="solver_ofx" localSheetId="6" hidden="1">2</definedName>
    <definedName name="solver_opt" localSheetId="9" hidden="1">Bounds!$F$13</definedName>
    <definedName name="solver_opt" localSheetId="2" hidden="1">Branch1!$F$13</definedName>
    <definedName name="solver_opt" localSheetId="3" hidden="1">Branch2!$F$13</definedName>
    <definedName name="solver_opt" localSheetId="4" hidden="1">Branch4!$F$13</definedName>
    <definedName name="solver_opt" localSheetId="7" hidden="1">Facilities!$G$15</definedName>
    <definedName name="solver_opt" localSheetId="6" hidden="1">Index!$F$13</definedName>
    <definedName name="solver_opt_ob" localSheetId="7" hidden="1">1</definedName>
    <definedName name="solver_piv" localSheetId="2" hidden="1">0.000001</definedName>
    <definedName name="solver_piv" localSheetId="3" hidden="1">0.000001</definedName>
    <definedName name="solver_piv" localSheetId="4" hidden="1">0.000001</definedName>
    <definedName name="solver_piv" localSheetId="7" hidden="1">0.000001</definedName>
    <definedName name="solver_piv" localSheetId="6" hidden="1">0.000001</definedName>
    <definedName name="solver_pre" localSheetId="9" hidden="1">0.000001</definedName>
    <definedName name="solver_pre" localSheetId="2" hidden="1">0.000001</definedName>
    <definedName name="solver_pre" localSheetId="3" hidden="1">0.000001</definedName>
    <definedName name="solver_pre" localSheetId="4" hidden="1">0.000001</definedName>
    <definedName name="solver_pre" localSheetId="7" hidden="1">0.000001</definedName>
    <definedName name="solver_pre" localSheetId="6" hidden="1">0.000001</definedName>
    <definedName name="solver_pro" localSheetId="2" hidden="1">2</definedName>
    <definedName name="solver_pro" localSheetId="3" hidden="1">2</definedName>
    <definedName name="solver_pro" localSheetId="4" hidden="1">2</definedName>
    <definedName name="solver_pro" localSheetId="7" hidden="1">2</definedName>
    <definedName name="solver_pro" localSheetId="6" hidden="1">2</definedName>
    <definedName name="solver_psi" localSheetId="7" hidden="1">0</definedName>
    <definedName name="solver_rdp" localSheetId="2" hidden="1">0</definedName>
    <definedName name="solver_rdp" localSheetId="3" hidden="1">0</definedName>
    <definedName name="solver_rdp" localSheetId="4" hidden="1">0</definedName>
    <definedName name="solver_rdp" localSheetId="7" hidden="1">0</definedName>
    <definedName name="solver_rdp" localSheetId="6" hidden="1">0</definedName>
    <definedName name="solver_red" localSheetId="2" hidden="1">0.000001</definedName>
    <definedName name="solver_red" localSheetId="3" hidden="1">0.000001</definedName>
    <definedName name="solver_red" localSheetId="4" hidden="1">0.000001</definedName>
    <definedName name="solver_red" localSheetId="7" hidden="1">0.000001</definedName>
    <definedName name="solver_red" localSheetId="6" hidden="1">0.000001</definedName>
    <definedName name="solver_rel1" localSheetId="9" hidden="1">2</definedName>
    <definedName name="solver_rel1" localSheetId="2" hidden="1">2</definedName>
    <definedName name="solver_rel1" localSheetId="3" hidden="1">2</definedName>
    <definedName name="solver_rel1" localSheetId="4" hidden="1">2</definedName>
    <definedName name="solver_rel1" localSheetId="7" hidden="1">2</definedName>
    <definedName name="solver_rel1" localSheetId="6" hidden="1">2</definedName>
    <definedName name="solver_rel2" localSheetId="9" hidden="1">1</definedName>
    <definedName name="solver_rel2" localSheetId="2" hidden="1">1</definedName>
    <definedName name="solver_rel2" localSheetId="3" hidden="1">1</definedName>
    <definedName name="solver_rel2" localSheetId="4" hidden="1">1</definedName>
    <definedName name="solver_rel2" localSheetId="7" hidden="1">1</definedName>
    <definedName name="solver_rel2" localSheetId="6" hidden="1">1</definedName>
    <definedName name="solver_rel3" localSheetId="9" hidden="1">3</definedName>
    <definedName name="solver_reo" localSheetId="2" hidden="1">2</definedName>
    <definedName name="solver_reo" localSheetId="3" hidden="1">2</definedName>
    <definedName name="solver_reo" localSheetId="4" hidden="1">2</definedName>
    <definedName name="solver_reo" localSheetId="7" hidden="1">2</definedName>
    <definedName name="solver_reo" localSheetId="6" hidden="1">2</definedName>
    <definedName name="solver_rep" localSheetId="2" hidden="1">2</definedName>
    <definedName name="solver_rep" localSheetId="3" hidden="1">2</definedName>
    <definedName name="solver_rep" localSheetId="4" hidden="1">2</definedName>
    <definedName name="solver_rep" localSheetId="7" hidden="1">2</definedName>
    <definedName name="solver_rep" localSheetId="6" hidden="1">2</definedName>
    <definedName name="solver_rhs1" localSheetId="9" hidden="1">Bounds!$H$16</definedName>
    <definedName name="solver_rhs1" localSheetId="2" hidden="1">Branch1!$H$16</definedName>
    <definedName name="solver_rhs1" localSheetId="3" hidden="1">Branch2!$H$16</definedName>
    <definedName name="solver_rhs1" localSheetId="4" hidden="1">Branch4!$H$16</definedName>
    <definedName name="solver_rhs1" localSheetId="7" hidden="1">Facilities!$I$18</definedName>
    <definedName name="solver_rhs1" localSheetId="6" hidden="1">Index!$H$16</definedName>
    <definedName name="solver_rhs2" localSheetId="9" hidden="1">Bounds!$H$17:$H$21</definedName>
    <definedName name="solver_rhs2" localSheetId="2" hidden="1">Branch1!$H$17:$H$21</definedName>
    <definedName name="solver_rhs2" localSheetId="3" hidden="1">Branch2!$H$17:$H$21</definedName>
    <definedName name="solver_rhs2" localSheetId="4" hidden="1">Branch4!$H$17:$H$21</definedName>
    <definedName name="solver_rhs2" localSheetId="7" hidden="1">Facilities!$I$19:$I$24</definedName>
    <definedName name="solver_rhs2" localSheetId="6" hidden="1">Index!$H$17:$H$21</definedName>
    <definedName name="solver_rhs3" localSheetId="9" hidden="1">Bounds!$F$14</definedName>
    <definedName name="solver_rlx" localSheetId="2" hidden="1">2</definedName>
    <definedName name="solver_rlx" localSheetId="3" hidden="1">2</definedName>
    <definedName name="solver_rlx" localSheetId="4" hidden="1">2</definedName>
    <definedName name="solver_rlx" localSheetId="7" hidden="1">0</definedName>
    <definedName name="solver_rlx" localSheetId="6" hidden="1">2</definedName>
    <definedName name="solver_rsmp" hidden="1">2</definedName>
    <definedName name="solver_rsp" localSheetId="2" hidden="1">0</definedName>
    <definedName name="solver_rsp" localSheetId="3" hidden="1">0</definedName>
    <definedName name="solver_rsp" localSheetId="4" hidden="1">0</definedName>
    <definedName name="solver_rsp" localSheetId="7" hidden="1">0</definedName>
    <definedName name="solver_rsp" localSheetId="6" hidden="1">0</definedName>
    <definedName name="solver_rtr" localSheetId="7" hidden="1">0</definedName>
    <definedName name="solver_rxc1" localSheetId="7" hidden="1">1</definedName>
    <definedName name="solver_rxc2" localSheetId="7" hidden="1">1</definedName>
    <definedName name="solver_rxv" localSheetId="7" hidden="1">1</definedName>
    <definedName name="solver_scl" localSheetId="9" hidden="1">2</definedName>
    <definedName name="solver_scl" localSheetId="2" hidden="1">1</definedName>
    <definedName name="solver_scl" localSheetId="3" hidden="1">1</definedName>
    <definedName name="solver_scl" localSheetId="4" hidden="1">1</definedName>
    <definedName name="solver_scl" localSheetId="7" hidden="1">2</definedName>
    <definedName name="solver_scl" localSheetId="6" hidden="1">1</definedName>
    <definedName name="solver_seed" hidden="1">0</definedName>
    <definedName name="solver_sel" localSheetId="2" hidden="1">1</definedName>
    <definedName name="solver_sel" localSheetId="3" hidden="1">1</definedName>
    <definedName name="solver_sel" localSheetId="4" hidden="1">1</definedName>
    <definedName name="solver_sel" localSheetId="7" hidden="1">1</definedName>
    <definedName name="solver_sel" localSheetId="6" hidden="1">1</definedName>
    <definedName name="solver_sho" localSheetId="9" hidden="1">2</definedName>
    <definedName name="solver_sho" localSheetId="2" hidden="1">2</definedName>
    <definedName name="solver_sho" localSheetId="3" hidden="1">2</definedName>
    <definedName name="solver_sho" localSheetId="4" hidden="1">2</definedName>
    <definedName name="solver_sho" localSheetId="7" hidden="1">2</definedName>
    <definedName name="solver_sho" localSheetId="6" hidden="1">2</definedName>
    <definedName name="solver_slv" localSheetId="7" hidden="1">0</definedName>
    <definedName name="solver_slvu" localSheetId="7" hidden="1">0</definedName>
    <definedName name="solver_tim" localSheetId="9" hidden="1">100</definedName>
    <definedName name="solver_tim" localSheetId="2" hidden="1">100</definedName>
    <definedName name="solver_tim" localSheetId="3" hidden="1">100</definedName>
    <definedName name="solver_tim" localSheetId="4" hidden="1">100</definedName>
    <definedName name="solver_tim" localSheetId="7" hidden="1">100</definedName>
    <definedName name="solver_tim" localSheetId="6" hidden="1">100</definedName>
    <definedName name="solver_tol" localSheetId="9" hidden="1">0.05</definedName>
    <definedName name="solver_tol" localSheetId="2" hidden="1">0.05</definedName>
    <definedName name="solver_tol" localSheetId="3" hidden="1">0.05</definedName>
    <definedName name="solver_tol" localSheetId="4" hidden="1">0.05</definedName>
    <definedName name="solver_tol" localSheetId="7" hidden="1">0.05</definedName>
    <definedName name="solver_tol" localSheetId="6" hidden="1">0.05</definedName>
    <definedName name="solver_typ" localSheetId="9" hidden="1">1</definedName>
    <definedName name="solver_typ" localSheetId="2" hidden="1">1</definedName>
    <definedName name="solver_typ" localSheetId="3" hidden="1">1</definedName>
    <definedName name="solver_typ" localSheetId="4" hidden="1">1</definedName>
    <definedName name="solver_typ" localSheetId="7" hidden="1">1</definedName>
    <definedName name="solver_typ" localSheetId="6" hidden="1">1</definedName>
    <definedName name="solver_umod" localSheetId="7" hidden="1">1</definedName>
    <definedName name="solver_urs" localSheetId="7" hidden="1">0</definedName>
    <definedName name="solver_val" localSheetId="9" hidden="1">0</definedName>
    <definedName name="solver_val" localSheetId="2" hidden="1">0</definedName>
    <definedName name="solver_val" localSheetId="3" hidden="1">0</definedName>
    <definedName name="solver_val" localSheetId="4" hidden="1">0</definedName>
    <definedName name="solver_val" localSheetId="7" hidden="1">0</definedName>
    <definedName name="solver_val" localSheetId="6" hidden="1">0</definedName>
    <definedName name="solver_var" localSheetId="7" hidden="1">" "</definedName>
    <definedName name="solver_ver" localSheetId="2" hidden="1">2</definedName>
    <definedName name="solver_ver" localSheetId="3" hidden="1">2</definedName>
    <definedName name="solver_ver" localSheetId="4" hidden="1">2</definedName>
    <definedName name="solver_ver" localSheetId="7" hidden="1">9</definedName>
    <definedName name="solver_ver" localSheetId="6" hidden="1">2</definedName>
    <definedName name="solver_vir" localSheetId="2" hidden="1">1</definedName>
    <definedName name="solver_vir" localSheetId="3" hidden="1">1</definedName>
    <definedName name="solver_vir" localSheetId="4" hidden="1">1</definedName>
    <definedName name="solver_vir" localSheetId="7" hidden="1">1</definedName>
    <definedName name="solver_vir" localSheetId="6" hidden="1">1</definedName>
    <definedName name="solver_vol" localSheetId="7" hidden="1">0</definedName>
    <definedName name="solver_vst" localSheetId="7" hidden="1">0</definedName>
  </definedNames>
  <calcPr calcId="144315"/>
</workbook>
</file>

<file path=xl/calcChain.xml><?xml version="1.0" encoding="utf-8"?>
<calcChain xmlns="http://schemas.openxmlformats.org/spreadsheetml/2006/main">
  <c r="E13" i="15"/>
  <c r="E14"/>
  <c r="D13"/>
  <c r="D14"/>
  <c r="E21"/>
  <c r="C21"/>
  <c r="D21"/>
  <c r="F21"/>
  <c r="E20"/>
  <c r="C20"/>
  <c r="D20"/>
  <c r="F20"/>
  <c r="E19"/>
  <c r="C19"/>
  <c r="D19"/>
  <c r="F19"/>
  <c r="E18"/>
  <c r="C18"/>
  <c r="D18"/>
  <c r="F18"/>
  <c r="E17"/>
  <c r="C17"/>
  <c r="D17"/>
  <c r="F17"/>
  <c r="C16"/>
  <c r="F16"/>
  <c r="F13"/>
  <c r="C16" i="1"/>
  <c r="D13"/>
  <c r="F16"/>
  <c r="E21"/>
  <c r="D21"/>
  <c r="F21"/>
  <c r="C21"/>
  <c r="E20"/>
  <c r="D20"/>
  <c r="C20"/>
  <c r="E19"/>
  <c r="D19"/>
  <c r="F19"/>
  <c r="C19"/>
  <c r="E18"/>
  <c r="D18"/>
  <c r="C18"/>
  <c r="E17"/>
  <c r="D17"/>
  <c r="F17"/>
  <c r="C17"/>
  <c r="E13"/>
  <c r="F18"/>
  <c r="F20"/>
  <c r="F13"/>
  <c r="F13" i="9"/>
  <c r="C16"/>
  <c r="F16"/>
  <c r="C17"/>
  <c r="F17"/>
  <c r="D17"/>
  <c r="E17"/>
  <c r="C18"/>
  <c r="F18"/>
  <c r="D18"/>
  <c r="E18"/>
  <c r="C19"/>
  <c r="D19"/>
  <c r="E19"/>
  <c r="F19"/>
  <c r="C20"/>
  <c r="D20"/>
  <c r="E20"/>
  <c r="F20"/>
  <c r="C21"/>
  <c r="D21"/>
  <c r="E21"/>
  <c r="F21"/>
  <c r="C16" i="10"/>
  <c r="E13"/>
  <c r="D13"/>
  <c r="F13"/>
  <c r="F16"/>
  <c r="C17"/>
  <c r="D17"/>
  <c r="E17"/>
  <c r="F17"/>
  <c r="C18"/>
  <c r="D18"/>
  <c r="E18"/>
  <c r="F18"/>
  <c r="C19"/>
  <c r="D19"/>
  <c r="E19"/>
  <c r="F19"/>
  <c r="C20"/>
  <c r="D20"/>
  <c r="E20"/>
  <c r="F20"/>
  <c r="C21"/>
  <c r="D21"/>
  <c r="E21"/>
  <c r="F21"/>
  <c r="C26" i="13"/>
  <c r="F15"/>
  <c r="E15"/>
  <c r="D18"/>
  <c r="G18"/>
  <c r="C18"/>
  <c r="G15"/>
  <c r="C19"/>
  <c r="D19"/>
  <c r="E19"/>
  <c r="F19"/>
  <c r="G19"/>
  <c r="C20"/>
  <c r="D20"/>
  <c r="G20"/>
  <c r="E20"/>
  <c r="F20"/>
  <c r="C21"/>
  <c r="D21"/>
  <c r="E21"/>
  <c r="F21"/>
  <c r="G21"/>
  <c r="C22"/>
  <c r="D22"/>
  <c r="G22"/>
  <c r="E22"/>
  <c r="F22"/>
  <c r="C23"/>
  <c r="D23"/>
  <c r="E23"/>
  <c r="F23"/>
  <c r="G23"/>
  <c r="C24"/>
  <c r="D24"/>
  <c r="G24"/>
  <c r="E24"/>
  <c r="F24"/>
  <c r="D26"/>
  <c r="E26"/>
  <c r="F26"/>
  <c r="E30" i="12"/>
  <c r="E8"/>
  <c r="E13"/>
  <c r="E5"/>
  <c r="E6"/>
  <c r="E7"/>
  <c r="E9"/>
  <c r="D30"/>
  <c r="D5"/>
  <c r="D17"/>
  <c r="D6"/>
  <c r="D8"/>
  <c r="D13"/>
  <c r="C30"/>
  <c r="C6"/>
  <c r="C18"/>
  <c r="F18"/>
  <c r="E21"/>
  <c r="D20"/>
  <c r="E19"/>
  <c r="E18"/>
  <c r="D18"/>
  <c r="E17"/>
  <c r="F13"/>
  <c r="C9"/>
  <c r="C21"/>
  <c r="C7"/>
  <c r="C19"/>
  <c r="F19"/>
  <c r="E20"/>
  <c r="C5"/>
  <c r="C17"/>
  <c r="F17"/>
  <c r="C8"/>
  <c r="D9"/>
  <c r="D21"/>
  <c r="D7"/>
  <c r="D19"/>
  <c r="C20"/>
  <c r="F20"/>
  <c r="C16"/>
  <c r="F16"/>
  <c r="F21"/>
</calcChain>
</file>

<file path=xl/sharedStrings.xml><?xml version="1.0" encoding="utf-8"?>
<sst xmlns="http://schemas.openxmlformats.org/spreadsheetml/2006/main" count="247" uniqueCount="84">
  <si>
    <t>Branch</t>
  </si>
  <si>
    <t>Loans</t>
  </si>
  <si>
    <t>Deposits</t>
  </si>
  <si>
    <t>Efficiency</t>
  </si>
  <si>
    <t xml:space="preserve"> </t>
  </si>
  <si>
    <t>Objective</t>
  </si>
  <si>
    <t>Constraints</t>
  </si>
  <si>
    <t>&lt;=</t>
  </si>
  <si>
    <t>=</t>
  </si>
  <si>
    <t xml:space="preserve">Data Envelopment Analysis </t>
  </si>
  <si>
    <t>Branch Bank Example</t>
  </si>
  <si>
    <t>Input value</t>
  </si>
  <si>
    <t>Analysis for Branch</t>
  </si>
  <si>
    <t>Decisions</t>
  </si>
  <si>
    <t>Expense</t>
  </si>
  <si>
    <t>Branch Bank Example -- Summary</t>
  </si>
  <si>
    <t>Inputs</t>
  </si>
  <si>
    <t>Outputs</t>
  </si>
  <si>
    <t>DMU</t>
  </si>
  <si>
    <t>Staff Hrs</t>
  </si>
  <si>
    <t>Supplies</t>
  </si>
  <si>
    <t>Reimbursed</t>
  </si>
  <si>
    <t>Private</t>
  </si>
  <si>
    <t>Nursing Home Example</t>
  </si>
  <si>
    <t>Shadow</t>
  </si>
  <si>
    <t>Prices</t>
  </si>
  <si>
    <t>Cell</t>
  </si>
  <si>
    <t>Name</t>
  </si>
  <si>
    <t>Final</t>
  </si>
  <si>
    <t>Value</t>
  </si>
  <si>
    <t>Reduced</t>
  </si>
  <si>
    <t>Cost</t>
  </si>
  <si>
    <t>Coefficient</t>
  </si>
  <si>
    <t>Allowable</t>
  </si>
  <si>
    <t>Increase</t>
  </si>
  <si>
    <t>Decrease</t>
  </si>
  <si>
    <t>Price</t>
  </si>
  <si>
    <t>Constraint</t>
  </si>
  <si>
    <t>R.H. Side</t>
  </si>
  <si>
    <t>Decisions Staff Hrs</t>
  </si>
  <si>
    <t>$C$14</t>
  </si>
  <si>
    <t>Decisions Supplies</t>
  </si>
  <si>
    <t>$D$14</t>
  </si>
  <si>
    <t>Decisions Reimbursed</t>
  </si>
  <si>
    <t>$E$14</t>
  </si>
  <si>
    <t>Data</t>
  </si>
  <si>
    <t>Normalizing 1</t>
  </si>
  <si>
    <t>Normalizing 2</t>
  </si>
  <si>
    <t>Normalizing 3</t>
  </si>
  <si>
    <t>Normalizing 4</t>
  </si>
  <si>
    <t>Normalizing 5</t>
  </si>
  <si>
    <t>Results</t>
  </si>
  <si>
    <t>Indexed Data</t>
  </si>
  <si>
    <t>Original Data</t>
  </si>
  <si>
    <t>maximum</t>
  </si>
  <si>
    <t>Normalizing 6</t>
  </si>
  <si>
    <t>$F$14</t>
  </si>
  <si>
    <t>Input value Efficiency</t>
  </si>
  <si>
    <t>$G$18</t>
  </si>
  <si>
    <t>Normalizing 1 Efficiency</t>
  </si>
  <si>
    <t>$G$19</t>
  </si>
  <si>
    <t>Normalizing 2 Efficiency</t>
  </si>
  <si>
    <t>$G$20</t>
  </si>
  <si>
    <t>Normalizing 3 Efficiency</t>
  </si>
  <si>
    <t>$G$21</t>
  </si>
  <si>
    <t>Normalizing 4 Efficiency</t>
  </si>
  <si>
    <t>$G$22</t>
  </si>
  <si>
    <t>Normalizing 5 Efficiency</t>
  </si>
  <si>
    <t>$G$23</t>
  </si>
  <si>
    <t>Normalizing 6 Efficiency</t>
  </si>
  <si>
    <t>HCU for 5</t>
  </si>
  <si>
    <t>$G$24</t>
  </si>
  <si>
    <t>Virtual output</t>
  </si>
  <si>
    <t>4'</t>
  </si>
  <si>
    <t>2'</t>
  </si>
  <si>
    <t xml:space="preserve">    4</t>
  </si>
  <si>
    <t>Analysis for Facility</t>
  </si>
  <si>
    <t>Microsoft Excel 14.0 Sensitivity Report</t>
  </si>
  <si>
    <t>Objective Cell (Max)</t>
  </si>
  <si>
    <t>Final Value</t>
  </si>
  <si>
    <t>$G$15</t>
  </si>
  <si>
    <t xml:space="preserve">  Efficiency</t>
  </si>
  <si>
    <t>Decision Variable Cells</t>
  </si>
  <si>
    <t>Decisions Analysis for Facility</t>
  </si>
</sst>
</file>

<file path=xl/styles.xml><?xml version="1.0" encoding="utf-8"?>
<styleSheet xmlns="http://schemas.openxmlformats.org/spreadsheetml/2006/main">
  <numFmts count="5">
    <numFmt numFmtId="164" formatCode="0.00000"/>
    <numFmt numFmtId="165" formatCode="0.0"/>
    <numFmt numFmtId="166" formatCode="0.000"/>
    <numFmt numFmtId="169" formatCode="0.000000"/>
    <numFmt numFmtId="170" formatCode="0.0000"/>
  </numFmts>
  <fonts count="8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0" fillId="0" borderId="1" xfId="0" applyFill="1" applyBorder="1" applyAlignment="1"/>
    <xf numFmtId="0" fontId="0" fillId="0" borderId="2" xfId="0" applyFill="1" applyBorder="1" applyAlignment="1"/>
    <xf numFmtId="164" fontId="0" fillId="0" borderId="1" xfId="0" applyNumberFormat="1" applyFill="1" applyBorder="1" applyAlignme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 applyAlignment="1">
      <alignment horizontal="center"/>
    </xf>
    <xf numFmtId="0" fontId="5" fillId="0" borderId="0" xfId="0" applyFont="1" applyBorder="1"/>
    <xf numFmtId="0" fontId="5" fillId="0" borderId="10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/>
    <xf numFmtId="0" fontId="5" fillId="0" borderId="13" xfId="0" applyFont="1" applyBorder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2" borderId="14" xfId="0" applyFont="1" applyFill="1" applyBorder="1"/>
    <xf numFmtId="0" fontId="5" fillId="2" borderId="4" xfId="0" applyFont="1" applyFill="1" applyBorder="1"/>
    <xf numFmtId="0" fontId="5" fillId="2" borderId="5" xfId="0" applyFont="1" applyFill="1" applyBorder="1"/>
    <xf numFmtId="166" fontId="5" fillId="3" borderId="3" xfId="0" applyNumberFormat="1" applyFont="1" applyFill="1" applyBorder="1"/>
    <xf numFmtId="0" fontId="5" fillId="0" borderId="0" xfId="0" applyFont="1" applyAlignment="1">
      <alignment horizontal="center"/>
    </xf>
    <xf numFmtId="0" fontId="5" fillId="0" borderId="6" xfId="0" applyFont="1" applyBorder="1"/>
    <xf numFmtId="164" fontId="5" fillId="0" borderId="0" xfId="0" applyNumberFormat="1" applyFont="1"/>
    <xf numFmtId="0" fontId="5" fillId="0" borderId="9" xfId="0" applyFont="1" applyBorder="1"/>
    <xf numFmtId="0" fontId="5" fillId="0" borderId="11" xfId="0" applyFont="1" applyBorder="1"/>
    <xf numFmtId="0" fontId="4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4" fillId="0" borderId="9" xfId="0" applyFont="1" applyBorder="1" applyAlignment="1">
      <alignment horizontal="center"/>
    </xf>
    <xf numFmtId="0" fontId="4" fillId="0" borderId="0" xfId="0" applyNumberFormat="1" applyFont="1" applyBorder="1"/>
    <xf numFmtId="169" fontId="4" fillId="0" borderId="0" xfId="0" applyNumberFormat="1" applyFont="1" applyBorder="1"/>
    <xf numFmtId="166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NumberFormat="1" applyFont="1" applyBorder="1"/>
    <xf numFmtId="169" fontId="4" fillId="0" borderId="12" xfId="0" applyNumberFormat="1" applyFont="1" applyBorder="1"/>
    <xf numFmtId="2" fontId="4" fillId="0" borderId="12" xfId="0" applyNumberFormat="1" applyFont="1" applyBorder="1"/>
    <xf numFmtId="166" fontId="4" fillId="0" borderId="13" xfId="0" applyNumberFormat="1" applyFont="1" applyBorder="1" applyAlignment="1">
      <alignment horizontal="center"/>
    </xf>
    <xf numFmtId="0" fontId="5" fillId="0" borderId="15" xfId="0" applyFont="1" applyBorder="1"/>
    <xf numFmtId="165" fontId="5" fillId="0" borderId="7" xfId="0" applyNumberFormat="1" applyFont="1" applyBorder="1"/>
    <xf numFmtId="165" fontId="5" fillId="0" borderId="8" xfId="0" applyNumberFormat="1" applyFont="1" applyBorder="1"/>
    <xf numFmtId="0" fontId="5" fillId="0" borderId="16" xfId="0" applyFont="1" applyBorder="1"/>
    <xf numFmtId="165" fontId="5" fillId="0" borderId="0" xfId="0" applyNumberFormat="1" applyFont="1" applyBorder="1"/>
    <xf numFmtId="165" fontId="5" fillId="0" borderId="10" xfId="0" applyNumberFormat="1" applyFont="1" applyBorder="1"/>
    <xf numFmtId="0" fontId="5" fillId="0" borderId="17" xfId="0" applyFont="1" applyBorder="1"/>
    <xf numFmtId="165" fontId="5" fillId="0" borderId="12" xfId="0" applyNumberFormat="1" applyFont="1" applyBorder="1"/>
    <xf numFmtId="165" fontId="5" fillId="0" borderId="13" xfId="0" applyNumberFormat="1" applyFont="1" applyBorder="1"/>
    <xf numFmtId="166" fontId="4" fillId="0" borderId="0" xfId="0" applyNumberFormat="1" applyFont="1"/>
    <xf numFmtId="165" fontId="5" fillId="0" borderId="0" xfId="0" applyNumberFormat="1" applyFont="1"/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70" fontId="5" fillId="0" borderId="9" xfId="0" applyNumberFormat="1" applyFont="1" applyFill="1" applyBorder="1"/>
    <xf numFmtId="170" fontId="5" fillId="0" borderId="9" xfId="0" applyNumberFormat="1" applyFont="1" applyBorder="1"/>
    <xf numFmtId="170" fontId="5" fillId="0" borderId="11" xfId="0" applyNumberFormat="1" applyFont="1" applyBorder="1"/>
    <xf numFmtId="0" fontId="5" fillId="0" borderId="0" xfId="0" applyFont="1" applyBorder="1" applyAlignment="1">
      <alignment horizontal="left"/>
    </xf>
    <xf numFmtId="169" fontId="5" fillId="2" borderId="14" xfId="0" applyNumberFormat="1" applyFont="1" applyFill="1" applyBorder="1"/>
    <xf numFmtId="169" fontId="5" fillId="2" borderId="4" xfId="0" applyNumberFormat="1" applyFont="1" applyFill="1" applyBorder="1"/>
    <xf numFmtId="169" fontId="5" fillId="2" borderId="5" xfId="0" applyNumberFormat="1" applyFont="1" applyFill="1" applyBorder="1"/>
    <xf numFmtId="170" fontId="5" fillId="3" borderId="3" xfId="0" applyNumberFormat="1" applyFont="1" applyFill="1" applyBorder="1"/>
    <xf numFmtId="170" fontId="5" fillId="0" borderId="0" xfId="0" applyNumberFormat="1" applyFont="1"/>
    <xf numFmtId="0" fontId="5" fillId="0" borderId="0" xfId="0" applyFont="1" applyFill="1" applyBorder="1" applyAlignment="1">
      <alignment horizontal="left"/>
    </xf>
    <xf numFmtId="0" fontId="5" fillId="0" borderId="0" xfId="0" quotePrefix="1" applyFont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170" fontId="3" fillId="0" borderId="19" xfId="0" applyNumberFormat="1" applyFont="1" applyFill="1" applyBorder="1" applyAlignment="1">
      <alignment horizontal="center"/>
    </xf>
    <xf numFmtId="170" fontId="0" fillId="0" borderId="1" xfId="0" applyNumberFormat="1" applyFill="1" applyBorder="1" applyAlignment="1"/>
    <xf numFmtId="166" fontId="0" fillId="0" borderId="1" xfId="0" applyNumberFormat="1" applyFill="1" applyBorder="1" applyAlignment="1"/>
    <xf numFmtId="166" fontId="0" fillId="0" borderId="2" xfId="0" applyNumberFormat="1" applyFill="1" applyBorder="1" applyAlignment="1"/>
    <xf numFmtId="2" fontId="0" fillId="0" borderId="1" xfId="0" applyNumberFormat="1" applyFill="1" applyBorder="1" applyAlignment="1"/>
    <xf numFmtId="2" fontId="0" fillId="0" borderId="2" xfId="0" applyNumberFormat="1" applyFill="1" applyBorder="1" applyAlignment="1"/>
    <xf numFmtId="164" fontId="0" fillId="0" borderId="1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1" fillId="4" borderId="6" xfId="0" applyNumberFormat="1" applyFont="1" applyFill="1" applyBorder="1" applyAlignment="1"/>
    <xf numFmtId="164" fontId="1" fillId="4" borderId="21" xfId="0" applyNumberFormat="1" applyFont="1" applyFill="1" applyBorder="1" applyAlignment="1"/>
    <xf numFmtId="164" fontId="1" fillId="4" borderId="22" xfId="0" applyNumberFormat="1" applyFont="1" applyFill="1" applyBorder="1" applyAlignment="1"/>
    <xf numFmtId="0" fontId="7" fillId="0" borderId="11" xfId="0" applyFont="1" applyBorder="1"/>
    <xf numFmtId="166" fontId="5" fillId="0" borderId="4" xfId="0" applyNumberFormat="1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3" xfId="0" applyFont="1" applyBorder="1" applyAlignment="1">
      <alignment horizontal="center"/>
    </xf>
    <xf numFmtId="9" fontId="5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</xdr:row>
      <xdr:rowOff>9525</xdr:rowOff>
    </xdr:from>
    <xdr:to>
      <xdr:col>9</xdr:col>
      <xdr:colOff>9525</xdr:colOff>
      <xdr:row>18</xdr:row>
      <xdr:rowOff>9525</xdr:rowOff>
    </xdr:to>
    <xdr:cxnSp macro="">
      <xdr:nvCxnSpPr>
        <xdr:cNvPr id="3" name="Straight Arrow Connector 2"/>
        <xdr:cNvCxnSpPr/>
      </xdr:nvCxnSpPr>
      <xdr:spPr>
        <a:xfrm>
          <a:off x="1219200" y="3905250"/>
          <a:ext cx="4276725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0</xdr:row>
      <xdr:rowOff>95250</xdr:rowOff>
    </xdr:from>
    <xdr:to>
      <xdr:col>2</xdr:col>
      <xdr:colOff>10327</xdr:colOff>
      <xdr:row>18</xdr:row>
      <xdr:rowOff>1</xdr:rowOff>
    </xdr:to>
    <xdr:cxnSp macro="">
      <xdr:nvCxnSpPr>
        <xdr:cNvPr id="5" name="Straight Arrow Connector 4"/>
        <xdr:cNvCxnSpPr/>
      </xdr:nvCxnSpPr>
      <xdr:spPr>
        <a:xfrm flipV="1">
          <a:off x="1219200" y="95250"/>
          <a:ext cx="10327" cy="2819401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</xdr:row>
      <xdr:rowOff>142875</xdr:rowOff>
    </xdr:from>
    <xdr:to>
      <xdr:col>3</xdr:col>
      <xdr:colOff>341313</xdr:colOff>
      <xdr:row>3</xdr:row>
      <xdr:rowOff>28575</xdr:rowOff>
    </xdr:to>
    <xdr:sp macro="" textlink="">
      <xdr:nvSpPr>
        <xdr:cNvPr id="6" name="Oval 5"/>
        <xdr:cNvSpPr/>
      </xdr:nvSpPr>
      <xdr:spPr>
        <a:xfrm>
          <a:off x="2114550" y="1447800"/>
          <a:ext cx="47625" cy="47625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en-US"/>
        </a:p>
      </xdr:txBody>
    </xdr:sp>
    <xdr:clientData/>
  </xdr:twoCellAnchor>
  <xdr:twoCellAnchor>
    <xdr:from>
      <xdr:col>1</xdr:col>
      <xdr:colOff>548640</xdr:colOff>
      <xdr:row>13</xdr:row>
      <xdr:rowOff>85725</xdr:rowOff>
    </xdr:from>
    <xdr:to>
      <xdr:col>2</xdr:col>
      <xdr:colOff>76200</xdr:colOff>
      <xdr:row>13</xdr:row>
      <xdr:rowOff>85725</xdr:rowOff>
    </xdr:to>
    <xdr:cxnSp macro="">
      <xdr:nvCxnSpPr>
        <xdr:cNvPr id="8" name="Straight Connector 7"/>
        <xdr:cNvCxnSpPr/>
      </xdr:nvCxnSpPr>
      <xdr:spPr>
        <a:xfrm>
          <a:off x="1143000" y="3171825"/>
          <a:ext cx="1524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548640</xdr:colOff>
      <xdr:row>8</xdr:row>
      <xdr:rowOff>104775</xdr:rowOff>
    </xdr:from>
    <xdr:to>
      <xdr:col>2</xdr:col>
      <xdr:colOff>76200</xdr:colOff>
      <xdr:row>8</xdr:row>
      <xdr:rowOff>104775</xdr:rowOff>
    </xdr:to>
    <xdr:cxnSp macro="">
      <xdr:nvCxnSpPr>
        <xdr:cNvPr id="9" name="Straight Connector 8"/>
        <xdr:cNvCxnSpPr/>
      </xdr:nvCxnSpPr>
      <xdr:spPr>
        <a:xfrm>
          <a:off x="1143000" y="2381250"/>
          <a:ext cx="1524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548640</xdr:colOff>
      <xdr:row>3</xdr:row>
      <xdr:rowOff>85725</xdr:rowOff>
    </xdr:from>
    <xdr:to>
      <xdr:col>2</xdr:col>
      <xdr:colOff>76200</xdr:colOff>
      <xdr:row>3</xdr:row>
      <xdr:rowOff>85725</xdr:rowOff>
    </xdr:to>
    <xdr:cxnSp macro="">
      <xdr:nvCxnSpPr>
        <xdr:cNvPr id="10" name="Straight Connector 9"/>
        <xdr:cNvCxnSpPr/>
      </xdr:nvCxnSpPr>
      <xdr:spPr>
        <a:xfrm>
          <a:off x="1143000" y="1552575"/>
          <a:ext cx="1524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312420</xdr:colOff>
      <xdr:row>17</xdr:row>
      <xdr:rowOff>114300</xdr:rowOff>
    </xdr:from>
    <xdr:to>
      <xdr:col>3</xdr:col>
      <xdr:colOff>312420</xdr:colOff>
      <xdr:row>18</xdr:row>
      <xdr:rowOff>76200</xdr:rowOff>
    </xdr:to>
    <xdr:cxnSp macro="">
      <xdr:nvCxnSpPr>
        <xdr:cNvPr id="12" name="Straight Connector 11"/>
        <xdr:cNvCxnSpPr/>
      </xdr:nvCxnSpPr>
      <xdr:spPr>
        <a:xfrm>
          <a:off x="2133600" y="3848100"/>
          <a:ext cx="0" cy="123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321945</xdr:colOff>
      <xdr:row>17</xdr:row>
      <xdr:rowOff>114300</xdr:rowOff>
    </xdr:from>
    <xdr:to>
      <xdr:col>5</xdr:col>
      <xdr:colOff>321945</xdr:colOff>
      <xdr:row>18</xdr:row>
      <xdr:rowOff>76200</xdr:rowOff>
    </xdr:to>
    <xdr:cxnSp macro="">
      <xdr:nvCxnSpPr>
        <xdr:cNvPr id="13" name="Straight Connector 12"/>
        <xdr:cNvCxnSpPr/>
      </xdr:nvCxnSpPr>
      <xdr:spPr>
        <a:xfrm>
          <a:off x="3362325" y="3848100"/>
          <a:ext cx="0" cy="123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331470</xdr:colOff>
      <xdr:row>17</xdr:row>
      <xdr:rowOff>114300</xdr:rowOff>
    </xdr:from>
    <xdr:to>
      <xdr:col>7</xdr:col>
      <xdr:colOff>331470</xdr:colOff>
      <xdr:row>18</xdr:row>
      <xdr:rowOff>76200</xdr:rowOff>
    </xdr:to>
    <xdr:cxnSp macro="">
      <xdr:nvCxnSpPr>
        <xdr:cNvPr id="14" name="Straight Connector 13"/>
        <xdr:cNvCxnSpPr/>
      </xdr:nvCxnSpPr>
      <xdr:spPr>
        <a:xfrm>
          <a:off x="4591050" y="3848100"/>
          <a:ext cx="0" cy="123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209550</xdr:colOff>
      <xdr:row>5</xdr:row>
      <xdr:rowOff>114300</xdr:rowOff>
    </xdr:from>
    <xdr:to>
      <xdr:col>4</xdr:col>
      <xdr:colOff>262890</xdr:colOff>
      <xdr:row>6</xdr:row>
      <xdr:rowOff>0</xdr:rowOff>
    </xdr:to>
    <xdr:sp macro="" textlink="">
      <xdr:nvSpPr>
        <xdr:cNvPr id="18" name="Oval 17"/>
        <xdr:cNvSpPr/>
      </xdr:nvSpPr>
      <xdr:spPr>
        <a:xfrm>
          <a:off x="2647950" y="1905000"/>
          <a:ext cx="45720" cy="47625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en-US"/>
        </a:p>
      </xdr:txBody>
    </xdr:sp>
    <xdr:clientData/>
  </xdr:twoCellAnchor>
  <xdr:twoCellAnchor>
    <xdr:from>
      <xdr:col>5</xdr:col>
      <xdr:colOff>274320</xdr:colOff>
      <xdr:row>3</xdr:row>
      <xdr:rowOff>28575</xdr:rowOff>
    </xdr:from>
    <xdr:to>
      <xdr:col>5</xdr:col>
      <xdr:colOff>320040</xdr:colOff>
      <xdr:row>3</xdr:row>
      <xdr:rowOff>74295</xdr:rowOff>
    </xdr:to>
    <xdr:sp macro="" textlink="">
      <xdr:nvSpPr>
        <xdr:cNvPr id="19" name="Oval 18"/>
        <xdr:cNvSpPr/>
      </xdr:nvSpPr>
      <xdr:spPr>
        <a:xfrm>
          <a:off x="3314700" y="1495425"/>
          <a:ext cx="45720" cy="45720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en-US"/>
        </a:p>
      </xdr:txBody>
    </xdr:sp>
    <xdr:clientData/>
  </xdr:twoCellAnchor>
  <xdr:twoCellAnchor>
    <xdr:from>
      <xdr:col>6</xdr:col>
      <xdr:colOff>28575</xdr:colOff>
      <xdr:row>6</xdr:row>
      <xdr:rowOff>114300</xdr:rowOff>
    </xdr:from>
    <xdr:to>
      <xdr:col>6</xdr:col>
      <xdr:colOff>74295</xdr:colOff>
      <xdr:row>7</xdr:row>
      <xdr:rowOff>0</xdr:rowOff>
    </xdr:to>
    <xdr:sp macro="" textlink="">
      <xdr:nvSpPr>
        <xdr:cNvPr id="20" name="Oval 19"/>
        <xdr:cNvSpPr/>
      </xdr:nvSpPr>
      <xdr:spPr>
        <a:xfrm>
          <a:off x="3686175" y="2066925"/>
          <a:ext cx="45720" cy="47625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en-US"/>
        </a:p>
      </xdr:txBody>
    </xdr:sp>
    <xdr:clientData/>
  </xdr:twoCellAnchor>
  <xdr:twoCellAnchor>
    <xdr:from>
      <xdr:col>7</xdr:col>
      <xdr:colOff>274320</xdr:colOff>
      <xdr:row>8</xdr:row>
      <xdr:rowOff>28575</xdr:rowOff>
    </xdr:from>
    <xdr:to>
      <xdr:col>7</xdr:col>
      <xdr:colOff>320040</xdr:colOff>
      <xdr:row>8</xdr:row>
      <xdr:rowOff>74295</xdr:rowOff>
    </xdr:to>
    <xdr:sp macro="" textlink="">
      <xdr:nvSpPr>
        <xdr:cNvPr id="21" name="Oval 20"/>
        <xdr:cNvSpPr/>
      </xdr:nvSpPr>
      <xdr:spPr>
        <a:xfrm>
          <a:off x="4533900" y="2305050"/>
          <a:ext cx="45720" cy="45720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</xdr:row>
      <xdr:rowOff>9525</xdr:rowOff>
    </xdr:from>
    <xdr:to>
      <xdr:col>9</xdr:col>
      <xdr:colOff>9525</xdr:colOff>
      <xdr:row>18</xdr:row>
      <xdr:rowOff>9525</xdr:rowOff>
    </xdr:to>
    <xdr:cxnSp macro="">
      <xdr:nvCxnSpPr>
        <xdr:cNvPr id="2" name="Straight Arrow Connector 1"/>
        <xdr:cNvCxnSpPr/>
      </xdr:nvCxnSpPr>
      <xdr:spPr>
        <a:xfrm>
          <a:off x="1219200" y="3733800"/>
          <a:ext cx="4276725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10293</xdr:colOff>
      <xdr:row>18</xdr:row>
      <xdr:rowOff>1</xdr:rowOff>
    </xdr:to>
    <xdr:cxnSp macro="">
      <xdr:nvCxnSpPr>
        <xdr:cNvPr id="3" name="Straight Arrow Connector 2"/>
        <xdr:cNvCxnSpPr/>
      </xdr:nvCxnSpPr>
      <xdr:spPr>
        <a:xfrm flipV="1">
          <a:off x="1219200" y="104775"/>
          <a:ext cx="10293" cy="2809876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</xdr:row>
      <xdr:rowOff>142875</xdr:rowOff>
    </xdr:from>
    <xdr:to>
      <xdr:col>3</xdr:col>
      <xdr:colOff>341313</xdr:colOff>
      <xdr:row>3</xdr:row>
      <xdr:rowOff>28575</xdr:rowOff>
    </xdr:to>
    <xdr:sp macro="" textlink="">
      <xdr:nvSpPr>
        <xdr:cNvPr id="4" name="Oval 3"/>
        <xdr:cNvSpPr/>
      </xdr:nvSpPr>
      <xdr:spPr>
        <a:xfrm>
          <a:off x="2114550" y="1276350"/>
          <a:ext cx="47625" cy="47625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en-US"/>
        </a:p>
      </xdr:txBody>
    </xdr:sp>
    <xdr:clientData/>
  </xdr:twoCellAnchor>
  <xdr:twoCellAnchor>
    <xdr:from>
      <xdr:col>1</xdr:col>
      <xdr:colOff>548640</xdr:colOff>
      <xdr:row>13</xdr:row>
      <xdr:rowOff>85725</xdr:rowOff>
    </xdr:from>
    <xdr:to>
      <xdr:col>2</xdr:col>
      <xdr:colOff>76200</xdr:colOff>
      <xdr:row>13</xdr:row>
      <xdr:rowOff>85725</xdr:rowOff>
    </xdr:to>
    <xdr:cxnSp macro="">
      <xdr:nvCxnSpPr>
        <xdr:cNvPr id="5" name="Straight Connector 4"/>
        <xdr:cNvCxnSpPr/>
      </xdr:nvCxnSpPr>
      <xdr:spPr>
        <a:xfrm>
          <a:off x="1143000" y="3000375"/>
          <a:ext cx="1524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548640</xdr:colOff>
      <xdr:row>8</xdr:row>
      <xdr:rowOff>104775</xdr:rowOff>
    </xdr:from>
    <xdr:to>
      <xdr:col>2</xdr:col>
      <xdr:colOff>76200</xdr:colOff>
      <xdr:row>8</xdr:row>
      <xdr:rowOff>104775</xdr:rowOff>
    </xdr:to>
    <xdr:cxnSp macro="">
      <xdr:nvCxnSpPr>
        <xdr:cNvPr id="6" name="Straight Connector 5"/>
        <xdr:cNvCxnSpPr/>
      </xdr:nvCxnSpPr>
      <xdr:spPr>
        <a:xfrm>
          <a:off x="1143000" y="2209800"/>
          <a:ext cx="1524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548640</xdr:colOff>
      <xdr:row>3</xdr:row>
      <xdr:rowOff>85725</xdr:rowOff>
    </xdr:from>
    <xdr:to>
      <xdr:col>2</xdr:col>
      <xdr:colOff>76200</xdr:colOff>
      <xdr:row>3</xdr:row>
      <xdr:rowOff>85725</xdr:rowOff>
    </xdr:to>
    <xdr:cxnSp macro="">
      <xdr:nvCxnSpPr>
        <xdr:cNvPr id="7" name="Straight Connector 6"/>
        <xdr:cNvCxnSpPr/>
      </xdr:nvCxnSpPr>
      <xdr:spPr>
        <a:xfrm>
          <a:off x="1143000" y="1381125"/>
          <a:ext cx="1524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312420</xdr:colOff>
      <xdr:row>17</xdr:row>
      <xdr:rowOff>114300</xdr:rowOff>
    </xdr:from>
    <xdr:to>
      <xdr:col>3</xdr:col>
      <xdr:colOff>312420</xdr:colOff>
      <xdr:row>18</xdr:row>
      <xdr:rowOff>76200</xdr:rowOff>
    </xdr:to>
    <xdr:cxnSp macro="">
      <xdr:nvCxnSpPr>
        <xdr:cNvPr id="8" name="Straight Connector 7"/>
        <xdr:cNvCxnSpPr/>
      </xdr:nvCxnSpPr>
      <xdr:spPr>
        <a:xfrm>
          <a:off x="2133600" y="3676650"/>
          <a:ext cx="0" cy="123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321945</xdr:colOff>
      <xdr:row>17</xdr:row>
      <xdr:rowOff>114300</xdr:rowOff>
    </xdr:from>
    <xdr:to>
      <xdr:col>5</xdr:col>
      <xdr:colOff>321945</xdr:colOff>
      <xdr:row>18</xdr:row>
      <xdr:rowOff>76200</xdr:rowOff>
    </xdr:to>
    <xdr:cxnSp macro="">
      <xdr:nvCxnSpPr>
        <xdr:cNvPr id="9" name="Straight Connector 8"/>
        <xdr:cNvCxnSpPr/>
      </xdr:nvCxnSpPr>
      <xdr:spPr>
        <a:xfrm>
          <a:off x="3362325" y="3676650"/>
          <a:ext cx="0" cy="123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331470</xdr:colOff>
      <xdr:row>17</xdr:row>
      <xdr:rowOff>114300</xdr:rowOff>
    </xdr:from>
    <xdr:to>
      <xdr:col>7</xdr:col>
      <xdr:colOff>331470</xdr:colOff>
      <xdr:row>18</xdr:row>
      <xdr:rowOff>76200</xdr:rowOff>
    </xdr:to>
    <xdr:cxnSp macro="">
      <xdr:nvCxnSpPr>
        <xdr:cNvPr id="10" name="Straight Connector 9"/>
        <xdr:cNvCxnSpPr/>
      </xdr:nvCxnSpPr>
      <xdr:spPr>
        <a:xfrm>
          <a:off x="4591050" y="3676650"/>
          <a:ext cx="0" cy="123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209550</xdr:colOff>
      <xdr:row>5</xdr:row>
      <xdr:rowOff>114300</xdr:rowOff>
    </xdr:from>
    <xdr:to>
      <xdr:col>4</xdr:col>
      <xdr:colOff>262890</xdr:colOff>
      <xdr:row>6</xdr:row>
      <xdr:rowOff>0</xdr:rowOff>
    </xdr:to>
    <xdr:sp macro="" textlink="">
      <xdr:nvSpPr>
        <xdr:cNvPr id="11" name="Oval 10"/>
        <xdr:cNvSpPr/>
      </xdr:nvSpPr>
      <xdr:spPr>
        <a:xfrm>
          <a:off x="2647950" y="1733550"/>
          <a:ext cx="45720" cy="47625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en-US"/>
        </a:p>
      </xdr:txBody>
    </xdr:sp>
    <xdr:clientData/>
  </xdr:twoCellAnchor>
  <xdr:twoCellAnchor>
    <xdr:from>
      <xdr:col>5</xdr:col>
      <xdr:colOff>274320</xdr:colOff>
      <xdr:row>3</xdr:row>
      <xdr:rowOff>28575</xdr:rowOff>
    </xdr:from>
    <xdr:to>
      <xdr:col>5</xdr:col>
      <xdr:colOff>320040</xdr:colOff>
      <xdr:row>3</xdr:row>
      <xdr:rowOff>74295</xdr:rowOff>
    </xdr:to>
    <xdr:sp macro="" textlink="">
      <xdr:nvSpPr>
        <xdr:cNvPr id="12" name="Oval 11"/>
        <xdr:cNvSpPr/>
      </xdr:nvSpPr>
      <xdr:spPr>
        <a:xfrm>
          <a:off x="3314700" y="1323975"/>
          <a:ext cx="45720" cy="45720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en-US"/>
        </a:p>
      </xdr:txBody>
    </xdr:sp>
    <xdr:clientData/>
  </xdr:twoCellAnchor>
  <xdr:twoCellAnchor>
    <xdr:from>
      <xdr:col>6</xdr:col>
      <xdr:colOff>28575</xdr:colOff>
      <xdr:row>6</xdr:row>
      <xdr:rowOff>114300</xdr:rowOff>
    </xdr:from>
    <xdr:to>
      <xdr:col>6</xdr:col>
      <xdr:colOff>74295</xdr:colOff>
      <xdr:row>7</xdr:row>
      <xdr:rowOff>0</xdr:rowOff>
    </xdr:to>
    <xdr:sp macro="" textlink="">
      <xdr:nvSpPr>
        <xdr:cNvPr id="13" name="Oval 12"/>
        <xdr:cNvSpPr/>
      </xdr:nvSpPr>
      <xdr:spPr>
        <a:xfrm>
          <a:off x="3686175" y="1895475"/>
          <a:ext cx="45720" cy="47625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en-US"/>
        </a:p>
      </xdr:txBody>
    </xdr:sp>
    <xdr:clientData/>
  </xdr:twoCellAnchor>
  <xdr:twoCellAnchor>
    <xdr:from>
      <xdr:col>7</xdr:col>
      <xdr:colOff>274320</xdr:colOff>
      <xdr:row>8</xdr:row>
      <xdr:rowOff>28575</xdr:rowOff>
    </xdr:from>
    <xdr:to>
      <xdr:col>7</xdr:col>
      <xdr:colOff>320040</xdr:colOff>
      <xdr:row>8</xdr:row>
      <xdr:rowOff>74295</xdr:rowOff>
    </xdr:to>
    <xdr:sp macro="" textlink="">
      <xdr:nvSpPr>
        <xdr:cNvPr id="14" name="Oval 13"/>
        <xdr:cNvSpPr/>
      </xdr:nvSpPr>
      <xdr:spPr>
        <a:xfrm>
          <a:off x="4533900" y="2133600"/>
          <a:ext cx="45720" cy="45720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en-US"/>
        </a:p>
      </xdr:txBody>
    </xdr:sp>
    <xdr:clientData/>
  </xdr:twoCellAnchor>
  <xdr:twoCellAnchor>
    <xdr:from>
      <xdr:col>3</xdr:col>
      <xdr:colOff>300345</xdr:colOff>
      <xdr:row>2</xdr:row>
      <xdr:rowOff>149850</xdr:rowOff>
    </xdr:from>
    <xdr:to>
      <xdr:col>5</xdr:col>
      <xdr:colOff>281016</xdr:colOff>
      <xdr:row>3</xdr:row>
      <xdr:rowOff>35271</xdr:rowOff>
    </xdr:to>
    <xdr:cxnSp macro="">
      <xdr:nvCxnSpPr>
        <xdr:cNvPr id="16" name="Straight Connector 15"/>
        <xdr:cNvCxnSpPr>
          <a:stCxn id="4" idx="1"/>
          <a:endCxn id="12" idx="1"/>
        </xdr:cNvCxnSpPr>
      </xdr:nvCxnSpPr>
      <xdr:spPr>
        <a:xfrm>
          <a:off x="2121525" y="311775"/>
          <a:ext cx="1199871" cy="4734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320040</xdr:colOff>
      <xdr:row>3</xdr:row>
      <xdr:rowOff>51435</xdr:rowOff>
    </xdr:from>
    <xdr:to>
      <xdr:col>7</xdr:col>
      <xdr:colOff>313344</xdr:colOff>
      <xdr:row>8</xdr:row>
      <xdr:rowOff>67599</xdr:rowOff>
    </xdr:to>
    <xdr:cxnSp macro="">
      <xdr:nvCxnSpPr>
        <xdr:cNvPr id="18" name="Straight Connector 17"/>
        <xdr:cNvCxnSpPr>
          <a:stCxn id="12" idx="6"/>
          <a:endCxn id="14" idx="5"/>
        </xdr:cNvCxnSpPr>
      </xdr:nvCxnSpPr>
      <xdr:spPr>
        <a:xfrm>
          <a:off x="3360420" y="375285"/>
          <a:ext cx="1212504" cy="82578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615315</xdr:colOff>
      <xdr:row>5</xdr:row>
      <xdr:rowOff>123825</xdr:rowOff>
    </xdr:from>
    <xdr:to>
      <xdr:col>6</xdr:col>
      <xdr:colOff>285760</xdr:colOff>
      <xdr:row>18</xdr:row>
      <xdr:rowOff>9525</xdr:rowOff>
    </xdr:to>
    <xdr:cxnSp macro="">
      <xdr:nvCxnSpPr>
        <xdr:cNvPr id="20" name="Straight Connector 19"/>
        <xdr:cNvCxnSpPr/>
      </xdr:nvCxnSpPr>
      <xdr:spPr>
        <a:xfrm flipV="1">
          <a:off x="1209675" y="771525"/>
          <a:ext cx="2733675" cy="1990725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615315</xdr:colOff>
      <xdr:row>3</xdr:row>
      <xdr:rowOff>38100</xdr:rowOff>
    </xdr:from>
    <xdr:to>
      <xdr:col>4</xdr:col>
      <xdr:colOff>577215</xdr:colOff>
      <xdr:row>18</xdr:row>
      <xdr:rowOff>0</xdr:rowOff>
    </xdr:to>
    <xdr:cxnSp macro="">
      <xdr:nvCxnSpPr>
        <xdr:cNvPr id="22" name="Straight Connector 21"/>
        <xdr:cNvCxnSpPr/>
      </xdr:nvCxnSpPr>
      <xdr:spPr>
        <a:xfrm flipV="1">
          <a:off x="1209675" y="361950"/>
          <a:ext cx="1790700" cy="2390775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236220</xdr:colOff>
      <xdr:row>5</xdr:row>
      <xdr:rowOff>66675</xdr:rowOff>
    </xdr:from>
    <xdr:to>
      <xdr:col>6</xdr:col>
      <xdr:colOff>340995</xdr:colOff>
      <xdr:row>6</xdr:row>
      <xdr:rowOff>9525</xdr:rowOff>
    </xdr:to>
    <xdr:sp macro="" textlink="">
      <xdr:nvSpPr>
        <xdr:cNvPr id="24" name="Oval 23"/>
        <xdr:cNvSpPr/>
      </xdr:nvSpPr>
      <xdr:spPr>
        <a:xfrm>
          <a:off x="3886200" y="714375"/>
          <a:ext cx="104775" cy="104775"/>
        </a:xfrm>
        <a:prstGeom prst="ellipse">
          <a:avLst/>
        </a:prstGeom>
        <a:ln w="12700">
          <a:solidFill>
            <a:schemeClr val="tx1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endParaRPr lang="en-US"/>
        </a:p>
      </xdr:txBody>
    </xdr:sp>
    <xdr:clientData/>
  </xdr:twoCellAnchor>
  <xdr:twoCellAnchor>
    <xdr:from>
      <xdr:col>4</xdr:col>
      <xdr:colOff>520064</xdr:colOff>
      <xdr:row>2</xdr:row>
      <xdr:rowOff>142874</xdr:rowOff>
    </xdr:from>
    <xdr:to>
      <xdr:col>4</xdr:col>
      <xdr:colOff>611504</xdr:colOff>
      <xdr:row>3</xdr:row>
      <xdr:rowOff>72389</xdr:rowOff>
    </xdr:to>
    <xdr:sp macro="" textlink="">
      <xdr:nvSpPr>
        <xdr:cNvPr id="25" name="Oval 24"/>
        <xdr:cNvSpPr>
          <a:spLocks noChangeAspect="1"/>
        </xdr:cNvSpPr>
      </xdr:nvSpPr>
      <xdr:spPr>
        <a:xfrm>
          <a:off x="2943224" y="304799"/>
          <a:ext cx="91440" cy="91440"/>
        </a:xfrm>
        <a:prstGeom prst="ellipse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I20"/>
  <sheetViews>
    <sheetView showGridLines="0" tabSelected="1" workbookViewId="0"/>
  </sheetViews>
  <sheetFormatPr defaultColWidth="9.109375" defaultRowHeight="12.75" customHeight="1"/>
  <cols>
    <col min="1" max="16384" width="9.109375" style="6"/>
  </cols>
  <sheetData>
    <row r="2" spans="2:8" ht="12.75" customHeight="1">
      <c r="B2" s="6" t="s">
        <v>2</v>
      </c>
    </row>
    <row r="4" spans="2:8" ht="12.75" customHeight="1">
      <c r="B4" s="26">
        <v>30</v>
      </c>
      <c r="D4" s="70">
        <v>1</v>
      </c>
    </row>
    <row r="5" spans="2:8" ht="12.75" customHeight="1">
      <c r="B5" s="26"/>
      <c r="F5" s="26">
        <v>3</v>
      </c>
    </row>
    <row r="6" spans="2:8" ht="12.75" customHeight="1">
      <c r="B6" s="26"/>
    </row>
    <row r="7" spans="2:8" ht="12.75" customHeight="1">
      <c r="B7" s="26"/>
      <c r="E7" s="26">
        <v>2</v>
      </c>
    </row>
    <row r="8" spans="2:8" ht="12.75" customHeight="1">
      <c r="B8" s="26"/>
      <c r="G8" s="71" t="s">
        <v>75</v>
      </c>
    </row>
    <row r="9" spans="2:8" ht="12.75" customHeight="1">
      <c r="B9" s="26">
        <v>20</v>
      </c>
    </row>
    <row r="10" spans="2:8" ht="12.75" customHeight="1">
      <c r="B10" s="26"/>
      <c r="H10" s="26">
        <v>5</v>
      </c>
    </row>
    <row r="11" spans="2:8" ht="12.75" customHeight="1">
      <c r="B11" s="26"/>
    </row>
    <row r="12" spans="2:8" ht="12.75" customHeight="1">
      <c r="B12" s="26"/>
    </row>
    <row r="13" spans="2:8" ht="12.75" customHeight="1">
      <c r="B13" s="26"/>
    </row>
    <row r="14" spans="2:8" ht="12.75" customHeight="1">
      <c r="B14" s="26">
        <v>10</v>
      </c>
    </row>
    <row r="15" spans="2:8" ht="12.75" customHeight="1">
      <c r="B15" s="26"/>
    </row>
    <row r="16" spans="2:8" ht="12.75" customHeight="1">
      <c r="B16" s="26"/>
    </row>
    <row r="17" spans="2:9" ht="12.75" customHeight="1">
      <c r="B17" s="26"/>
    </row>
    <row r="18" spans="2:9" ht="12.75" customHeight="1">
      <c r="B18" s="26"/>
    </row>
    <row r="20" spans="2:9" ht="12.75" customHeight="1">
      <c r="D20" s="26">
        <v>10</v>
      </c>
      <c r="E20" s="26"/>
      <c r="F20" s="26">
        <v>20</v>
      </c>
      <c r="G20" s="26"/>
      <c r="H20" s="26">
        <v>30</v>
      </c>
      <c r="I20" s="20" t="s">
        <v>1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H21"/>
  <sheetViews>
    <sheetView workbookViewId="0">
      <selection activeCell="K24" sqref="K24"/>
    </sheetView>
  </sheetViews>
  <sheetFormatPr defaultRowHeight="14.4"/>
  <cols>
    <col min="1" max="1" width="10.6640625" style="6" customWidth="1"/>
    <col min="2" max="2" width="12.33203125" style="6" customWidth="1"/>
    <col min="3" max="5" width="8.6640625" style="6" customWidth="1"/>
    <col min="6" max="6" width="8.88671875" style="6" customWidth="1"/>
    <col min="7" max="7" width="3.6640625" style="6" customWidth="1"/>
    <col min="8" max="8" width="6.6640625" style="6" customWidth="1"/>
    <col min="9" max="12" width="8.88671875" style="6" customWidth="1"/>
    <col min="13" max="13" width="3.6640625" style="6" customWidth="1"/>
    <col min="14" max="14" width="6" style="6" customWidth="1"/>
    <col min="15" max="16384" width="8.88671875" style="6"/>
  </cols>
  <sheetData>
    <row r="1" spans="1:8">
      <c r="A1" s="5" t="s">
        <v>9</v>
      </c>
    </row>
    <row r="2" spans="1:8">
      <c r="A2" s="7" t="s">
        <v>10</v>
      </c>
    </row>
    <row r="3" spans="1:8">
      <c r="A3" s="7"/>
    </row>
    <row r="4" spans="1:8">
      <c r="A4" s="5" t="s">
        <v>45</v>
      </c>
      <c r="B4" s="8" t="s">
        <v>0</v>
      </c>
      <c r="C4" s="9" t="s">
        <v>14</v>
      </c>
      <c r="D4" s="9" t="s">
        <v>1</v>
      </c>
      <c r="E4" s="10" t="s">
        <v>2</v>
      </c>
    </row>
    <row r="5" spans="1:8">
      <c r="B5" s="11">
        <v>1</v>
      </c>
      <c r="C5" s="12">
        <v>100</v>
      </c>
      <c r="D5" s="12">
        <v>10</v>
      </c>
      <c r="E5" s="13">
        <v>31</v>
      </c>
    </row>
    <row r="6" spans="1:8">
      <c r="B6" s="14">
        <v>2</v>
      </c>
      <c r="C6" s="15">
        <v>100</v>
      </c>
      <c r="D6" s="15">
        <v>15</v>
      </c>
      <c r="E6" s="16">
        <v>25</v>
      </c>
    </row>
    <row r="7" spans="1:8">
      <c r="B7" s="14">
        <v>3</v>
      </c>
      <c r="C7" s="15">
        <v>100</v>
      </c>
      <c r="D7" s="15">
        <v>20</v>
      </c>
      <c r="E7" s="16">
        <v>30</v>
      </c>
    </row>
    <row r="8" spans="1:8">
      <c r="B8" s="14">
        <v>4</v>
      </c>
      <c r="C8" s="15">
        <v>100</v>
      </c>
      <c r="D8" s="15">
        <v>23</v>
      </c>
      <c r="E8" s="16">
        <v>23</v>
      </c>
    </row>
    <row r="9" spans="1:8">
      <c r="B9" s="17">
        <v>5</v>
      </c>
      <c r="C9" s="18">
        <v>100</v>
      </c>
      <c r="D9" s="18">
        <v>30</v>
      </c>
      <c r="E9" s="19">
        <v>20</v>
      </c>
    </row>
    <row r="11" spans="1:8">
      <c r="B11" s="6" t="s">
        <v>4</v>
      </c>
      <c r="C11" s="6" t="s">
        <v>4</v>
      </c>
      <c r="E11" s="20" t="s">
        <v>12</v>
      </c>
      <c r="F11" s="21">
        <v>1</v>
      </c>
    </row>
    <row r="12" spans="1:8">
      <c r="A12" s="5" t="s">
        <v>13</v>
      </c>
      <c r="C12" s="22">
        <v>0.01</v>
      </c>
      <c r="D12" s="23">
        <v>0.01</v>
      </c>
      <c r="E12" s="24">
        <v>2.6666666666668851E-2</v>
      </c>
    </row>
    <row r="13" spans="1:8">
      <c r="A13" s="5" t="s">
        <v>5</v>
      </c>
      <c r="C13" s="6" t="s">
        <v>4</v>
      </c>
      <c r="D13" s="6">
        <f>D5</f>
        <v>10</v>
      </c>
      <c r="E13" s="6">
        <f>E5</f>
        <v>31</v>
      </c>
      <c r="F13" s="25">
        <f>SUMPRODUCT($D$12:$E$12,D13:E13)</f>
        <v>0.92666666666673436</v>
      </c>
    </row>
    <row r="14" spans="1:8">
      <c r="B14" s="6" t="s">
        <v>72</v>
      </c>
      <c r="D14" s="6">
        <f>D12*D13</f>
        <v>0.1</v>
      </c>
      <c r="E14" s="6">
        <f>E12*E13</f>
        <v>0.82666666666673438</v>
      </c>
      <c r="F14" s="91">
        <v>0.1</v>
      </c>
    </row>
    <row r="15" spans="1:8">
      <c r="A15" s="5" t="s">
        <v>6</v>
      </c>
    </row>
    <row r="16" spans="1:8">
      <c r="B16" s="20" t="s">
        <v>11</v>
      </c>
      <c r="C16" s="6">
        <f>C5</f>
        <v>100</v>
      </c>
      <c r="D16" s="6">
        <v>0</v>
      </c>
      <c r="E16" s="6">
        <v>0</v>
      </c>
      <c r="F16" s="6">
        <f t="shared" ref="F16:F21" si="0">SUMPRODUCT($C$12:$E$12,C16:E16)</f>
        <v>1</v>
      </c>
      <c r="G16" s="26" t="s">
        <v>8</v>
      </c>
      <c r="H16" s="27">
        <v>1</v>
      </c>
    </row>
    <row r="17" spans="2:8">
      <c r="B17" s="20" t="s">
        <v>46</v>
      </c>
      <c r="C17" s="6">
        <f>-$C5</f>
        <v>-100</v>
      </c>
      <c r="D17" s="6">
        <f>$D5</f>
        <v>10</v>
      </c>
      <c r="E17" s="6">
        <f>$E5</f>
        <v>31</v>
      </c>
      <c r="F17" s="28">
        <f t="shared" si="0"/>
        <v>-7.3333333333265638E-2</v>
      </c>
      <c r="G17" s="26" t="s">
        <v>7</v>
      </c>
      <c r="H17" s="29">
        <v>0</v>
      </c>
    </row>
    <row r="18" spans="2:8">
      <c r="B18" s="20" t="s">
        <v>47</v>
      </c>
      <c r="C18" s="6">
        <f>-$C6</f>
        <v>-100</v>
      </c>
      <c r="D18" s="6">
        <f>$D6</f>
        <v>15</v>
      </c>
      <c r="E18" s="6">
        <f>$E6</f>
        <v>25</v>
      </c>
      <c r="F18" s="28">
        <f t="shared" si="0"/>
        <v>-0.18333333333327873</v>
      </c>
      <c r="G18" s="26" t="s">
        <v>7</v>
      </c>
      <c r="H18" s="29">
        <v>0</v>
      </c>
    </row>
    <row r="19" spans="2:8">
      <c r="B19" s="20" t="s">
        <v>48</v>
      </c>
      <c r="C19" s="6">
        <f>-$C7</f>
        <v>-100</v>
      </c>
      <c r="D19" s="6">
        <f>$D7</f>
        <v>20</v>
      </c>
      <c r="E19" s="6">
        <f>$E7</f>
        <v>30</v>
      </c>
      <c r="F19" s="28">
        <f t="shared" si="0"/>
        <v>6.5503158452884236E-14</v>
      </c>
      <c r="G19" s="26" t="s">
        <v>7</v>
      </c>
      <c r="H19" s="29">
        <v>0</v>
      </c>
    </row>
    <row r="20" spans="2:8">
      <c r="B20" s="20" t="s">
        <v>49</v>
      </c>
      <c r="C20" s="6">
        <f>-$C8</f>
        <v>-100</v>
      </c>
      <c r="D20" s="6">
        <f>$D8</f>
        <v>23</v>
      </c>
      <c r="E20" s="6">
        <f>$E8</f>
        <v>23</v>
      </c>
      <c r="F20" s="28">
        <f t="shared" si="0"/>
        <v>-0.15666666666661644</v>
      </c>
      <c r="G20" s="26" t="s">
        <v>7</v>
      </c>
      <c r="H20" s="29">
        <v>0</v>
      </c>
    </row>
    <row r="21" spans="2:8">
      <c r="B21" s="20" t="s">
        <v>50</v>
      </c>
      <c r="C21" s="6">
        <f>-$C9</f>
        <v>-100</v>
      </c>
      <c r="D21" s="6">
        <f>$D9</f>
        <v>30</v>
      </c>
      <c r="E21" s="6">
        <f>$E9</f>
        <v>20</v>
      </c>
      <c r="F21" s="28">
        <f t="shared" si="0"/>
        <v>-0.166666666666623</v>
      </c>
      <c r="G21" s="26" t="s">
        <v>7</v>
      </c>
      <c r="H21" s="30">
        <v>0</v>
      </c>
    </row>
  </sheetData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I20"/>
  <sheetViews>
    <sheetView showGridLines="0" workbookViewId="0"/>
  </sheetViews>
  <sheetFormatPr defaultColWidth="9.109375" defaultRowHeight="12.75" customHeight="1"/>
  <cols>
    <col min="1" max="16384" width="9.109375" style="6"/>
  </cols>
  <sheetData>
    <row r="2" spans="2:8" ht="12.75" customHeight="1">
      <c r="B2" s="6" t="s">
        <v>2</v>
      </c>
    </row>
    <row r="3" spans="2:8" ht="12.75" customHeight="1">
      <c r="E3" s="20" t="s">
        <v>74</v>
      </c>
    </row>
    <row r="4" spans="2:8" ht="12.75" customHeight="1">
      <c r="B4" s="26">
        <v>30</v>
      </c>
      <c r="D4" s="70">
        <v>1</v>
      </c>
    </row>
    <row r="5" spans="2:8" ht="12.75" customHeight="1">
      <c r="B5" s="26"/>
      <c r="F5" s="26">
        <v>3</v>
      </c>
      <c r="G5" s="26" t="s">
        <v>73</v>
      </c>
    </row>
    <row r="6" spans="2:8" ht="12.75" customHeight="1">
      <c r="B6" s="26"/>
    </row>
    <row r="7" spans="2:8" ht="12.75" customHeight="1">
      <c r="B7" s="26"/>
      <c r="E7" s="26">
        <v>2</v>
      </c>
    </row>
    <row r="8" spans="2:8" ht="12.75" customHeight="1">
      <c r="B8" s="26"/>
      <c r="G8" s="71" t="s">
        <v>75</v>
      </c>
    </row>
    <row r="9" spans="2:8" ht="12.75" customHeight="1">
      <c r="B9" s="26">
        <v>20</v>
      </c>
    </row>
    <row r="10" spans="2:8" ht="12.75" customHeight="1">
      <c r="B10" s="26"/>
      <c r="H10" s="26">
        <v>5</v>
      </c>
    </row>
    <row r="11" spans="2:8" ht="12.75" customHeight="1">
      <c r="B11" s="26"/>
    </row>
    <row r="12" spans="2:8" ht="12.75" customHeight="1">
      <c r="B12" s="26"/>
    </row>
    <row r="13" spans="2:8" ht="12.75" customHeight="1">
      <c r="B13" s="26"/>
    </row>
    <row r="14" spans="2:8" ht="12.75" customHeight="1">
      <c r="B14" s="26">
        <v>10</v>
      </c>
    </row>
    <row r="15" spans="2:8" ht="12.75" customHeight="1">
      <c r="B15" s="26"/>
    </row>
    <row r="16" spans="2:8" ht="12.75" customHeight="1">
      <c r="B16" s="26"/>
    </row>
    <row r="17" spans="2:9" ht="12.75" customHeight="1">
      <c r="B17" s="26"/>
    </row>
    <row r="18" spans="2:9" ht="12.75" customHeight="1">
      <c r="B18" s="26"/>
    </row>
    <row r="20" spans="2:9" ht="12.75" customHeight="1">
      <c r="D20" s="26">
        <v>10</v>
      </c>
      <c r="E20" s="26"/>
      <c r="F20" s="26">
        <v>20</v>
      </c>
      <c r="G20" s="26"/>
      <c r="H20" s="26">
        <v>30</v>
      </c>
      <c r="I20" s="20" t="s">
        <v>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21"/>
  <sheetViews>
    <sheetView workbookViewId="0">
      <selection activeCell="F13" sqref="F13"/>
    </sheetView>
  </sheetViews>
  <sheetFormatPr defaultRowHeight="14.4"/>
  <cols>
    <col min="1" max="1" width="10.6640625" style="6" customWidth="1"/>
    <col min="2" max="2" width="12.33203125" style="6" bestFit="1" customWidth="1"/>
    <col min="3" max="5" width="8.6640625" style="6" customWidth="1"/>
    <col min="6" max="6" width="8.88671875" style="6" customWidth="1"/>
    <col min="7" max="7" width="3.6640625" style="6" customWidth="1"/>
    <col min="8" max="8" width="6.6640625" style="6" customWidth="1"/>
    <col min="9" max="12" width="8.88671875" style="6" customWidth="1"/>
    <col min="13" max="13" width="3.6640625" style="6" customWidth="1"/>
    <col min="14" max="14" width="6" style="6" customWidth="1"/>
    <col min="15" max="16384" width="8.88671875" style="6"/>
  </cols>
  <sheetData>
    <row r="1" spans="1:8">
      <c r="A1" s="5" t="s">
        <v>9</v>
      </c>
    </row>
    <row r="2" spans="1:8">
      <c r="A2" s="7" t="s">
        <v>10</v>
      </c>
    </row>
    <row r="3" spans="1:8">
      <c r="A3" s="7"/>
    </row>
    <row r="4" spans="1:8">
      <c r="A4" s="5" t="s">
        <v>45</v>
      </c>
      <c r="B4" s="8" t="s">
        <v>0</v>
      </c>
      <c r="C4" s="9" t="s">
        <v>14</v>
      </c>
      <c r="D4" s="9" t="s">
        <v>1</v>
      </c>
      <c r="E4" s="10" t="s">
        <v>2</v>
      </c>
    </row>
    <row r="5" spans="1:8">
      <c r="B5" s="11">
        <v>1</v>
      </c>
      <c r="C5" s="12">
        <v>100</v>
      </c>
      <c r="D5" s="12">
        <v>10</v>
      </c>
      <c r="E5" s="13">
        <v>31</v>
      </c>
    </row>
    <row r="6" spans="1:8">
      <c r="B6" s="14">
        <v>2</v>
      </c>
      <c r="C6" s="15">
        <v>100</v>
      </c>
      <c r="D6" s="15">
        <v>15</v>
      </c>
      <c r="E6" s="16">
        <v>25</v>
      </c>
    </row>
    <row r="7" spans="1:8">
      <c r="B7" s="14">
        <v>3</v>
      </c>
      <c r="C7" s="15">
        <v>100</v>
      </c>
      <c r="D7" s="15">
        <v>20</v>
      </c>
      <c r="E7" s="16">
        <v>30</v>
      </c>
    </row>
    <row r="8" spans="1:8">
      <c r="B8" s="14">
        <v>4</v>
      </c>
      <c r="C8" s="15">
        <v>100</v>
      </c>
      <c r="D8" s="15">
        <v>23</v>
      </c>
      <c r="E8" s="16">
        <v>23</v>
      </c>
    </row>
    <row r="9" spans="1:8">
      <c r="B9" s="17">
        <v>5</v>
      </c>
      <c r="C9" s="18">
        <v>100</v>
      </c>
      <c r="D9" s="18">
        <v>30</v>
      </c>
      <c r="E9" s="19">
        <v>20</v>
      </c>
    </row>
    <row r="11" spans="1:8">
      <c r="B11" s="6" t="s">
        <v>4</v>
      </c>
      <c r="C11" s="6" t="s">
        <v>4</v>
      </c>
      <c r="E11" s="20" t="s">
        <v>12</v>
      </c>
      <c r="F11" s="21">
        <v>1</v>
      </c>
    </row>
    <row r="12" spans="1:8">
      <c r="A12" s="5" t="s">
        <v>13</v>
      </c>
      <c r="C12" s="22">
        <v>0.01</v>
      </c>
      <c r="D12" s="23">
        <v>0</v>
      </c>
      <c r="E12" s="24">
        <v>3.2258064516129031E-2</v>
      </c>
    </row>
    <row r="13" spans="1:8">
      <c r="A13" s="5" t="s">
        <v>5</v>
      </c>
      <c r="C13" s="6" t="s">
        <v>4</v>
      </c>
      <c r="D13" s="6">
        <f>D5</f>
        <v>10</v>
      </c>
      <c r="E13" s="6">
        <f>E5</f>
        <v>31</v>
      </c>
      <c r="F13" s="25">
        <f>SUMPRODUCT($D$12:$E$12,D13:E13)</f>
        <v>1</v>
      </c>
    </row>
    <row r="15" spans="1:8">
      <c r="A15" s="5" t="s">
        <v>6</v>
      </c>
    </row>
    <row r="16" spans="1:8">
      <c r="B16" s="20" t="s">
        <v>11</v>
      </c>
      <c r="C16" s="6">
        <f>C5</f>
        <v>100</v>
      </c>
      <c r="D16" s="6">
        <v>0</v>
      </c>
      <c r="E16" s="6">
        <v>0</v>
      </c>
      <c r="F16" s="6">
        <f t="shared" ref="F16:F21" si="0">SUMPRODUCT($C$12:$E$12,C16:E16)</f>
        <v>1</v>
      </c>
      <c r="G16" s="26" t="s">
        <v>8</v>
      </c>
      <c r="H16" s="27">
        <v>1</v>
      </c>
    </row>
    <row r="17" spans="2:8">
      <c r="B17" s="20" t="s">
        <v>46</v>
      </c>
      <c r="C17" s="6">
        <f>-$C5</f>
        <v>-100</v>
      </c>
      <c r="D17" s="6">
        <f>$D5</f>
        <v>10</v>
      </c>
      <c r="E17" s="6">
        <f>$E5</f>
        <v>31</v>
      </c>
      <c r="F17" s="28">
        <f t="shared" si="0"/>
        <v>0</v>
      </c>
      <c r="G17" s="26" t="s">
        <v>7</v>
      </c>
      <c r="H17" s="29">
        <v>0</v>
      </c>
    </row>
    <row r="18" spans="2:8">
      <c r="B18" s="20" t="s">
        <v>47</v>
      </c>
      <c r="C18" s="6">
        <f>-$C6</f>
        <v>-100</v>
      </c>
      <c r="D18" s="6">
        <f>$D6</f>
        <v>15</v>
      </c>
      <c r="E18" s="6">
        <f>$E6</f>
        <v>25</v>
      </c>
      <c r="F18" s="28">
        <f t="shared" si="0"/>
        <v>-0.19354838709677424</v>
      </c>
      <c r="G18" s="26" t="s">
        <v>7</v>
      </c>
      <c r="H18" s="29">
        <v>0</v>
      </c>
    </row>
    <row r="19" spans="2:8">
      <c r="B19" s="20" t="s">
        <v>48</v>
      </c>
      <c r="C19" s="6">
        <f>-$C7</f>
        <v>-100</v>
      </c>
      <c r="D19" s="6">
        <f>$D7</f>
        <v>20</v>
      </c>
      <c r="E19" s="6">
        <f>$E7</f>
        <v>30</v>
      </c>
      <c r="F19" s="28">
        <f t="shared" si="0"/>
        <v>-3.2258064516129004E-2</v>
      </c>
      <c r="G19" s="26" t="s">
        <v>7</v>
      </c>
      <c r="H19" s="29">
        <v>0</v>
      </c>
    </row>
    <row r="20" spans="2:8">
      <c r="B20" s="20" t="s">
        <v>49</v>
      </c>
      <c r="C20" s="6">
        <f>-$C8</f>
        <v>-100</v>
      </c>
      <c r="D20" s="6">
        <f>$D8</f>
        <v>23</v>
      </c>
      <c r="E20" s="6">
        <f>$E8</f>
        <v>23</v>
      </c>
      <c r="F20" s="28">
        <f t="shared" si="0"/>
        <v>-0.25806451612903225</v>
      </c>
      <c r="G20" s="26" t="s">
        <v>7</v>
      </c>
      <c r="H20" s="29">
        <v>0</v>
      </c>
    </row>
    <row r="21" spans="2:8">
      <c r="B21" s="20" t="s">
        <v>50</v>
      </c>
      <c r="C21" s="6">
        <f>-$C9</f>
        <v>-100</v>
      </c>
      <c r="D21" s="6">
        <f>$D9</f>
        <v>30</v>
      </c>
      <c r="E21" s="6">
        <f>$E9</f>
        <v>20</v>
      </c>
      <c r="F21" s="28">
        <f t="shared" si="0"/>
        <v>-0.35483870967741937</v>
      </c>
      <c r="G21" s="26" t="s">
        <v>7</v>
      </c>
      <c r="H21" s="30">
        <v>0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21"/>
  <sheetViews>
    <sheetView workbookViewId="0">
      <selection activeCell="F13" sqref="F13"/>
    </sheetView>
  </sheetViews>
  <sheetFormatPr defaultRowHeight="14.4"/>
  <cols>
    <col min="1" max="1" width="10.6640625" style="6" customWidth="1"/>
    <col min="2" max="2" width="12.33203125" style="6" bestFit="1" customWidth="1"/>
    <col min="3" max="5" width="8.6640625" style="6" customWidth="1"/>
    <col min="6" max="6" width="8.88671875" style="6" customWidth="1"/>
    <col min="7" max="7" width="3.6640625" style="6" customWidth="1"/>
    <col min="8" max="8" width="6.6640625" style="6" customWidth="1"/>
    <col min="9" max="12" width="8.88671875" style="6" customWidth="1"/>
    <col min="13" max="13" width="3.6640625" style="6" customWidth="1"/>
    <col min="14" max="14" width="6" style="6" customWidth="1"/>
    <col min="15" max="16384" width="8.88671875" style="6"/>
  </cols>
  <sheetData>
    <row r="1" spans="1:8">
      <c r="A1" s="5" t="s">
        <v>9</v>
      </c>
    </row>
    <row r="2" spans="1:8">
      <c r="A2" s="7" t="s">
        <v>10</v>
      </c>
    </row>
    <row r="3" spans="1:8">
      <c r="A3" s="7"/>
    </row>
    <row r="4" spans="1:8">
      <c r="A4" s="5" t="s">
        <v>45</v>
      </c>
      <c r="B4" s="8" t="s">
        <v>0</v>
      </c>
      <c r="C4" s="9" t="s">
        <v>14</v>
      </c>
      <c r="D4" s="9" t="s">
        <v>1</v>
      </c>
      <c r="E4" s="10" t="s">
        <v>2</v>
      </c>
    </row>
    <row r="5" spans="1:8">
      <c r="B5" s="14">
        <v>1</v>
      </c>
      <c r="C5" s="15">
        <v>100</v>
      </c>
      <c r="D5" s="15">
        <v>10</v>
      </c>
      <c r="E5" s="16">
        <v>31</v>
      </c>
    </row>
    <row r="6" spans="1:8">
      <c r="B6" s="14">
        <v>2</v>
      </c>
      <c r="C6" s="15">
        <v>100</v>
      </c>
      <c r="D6" s="15">
        <v>15</v>
      </c>
      <c r="E6" s="16">
        <v>25</v>
      </c>
    </row>
    <row r="7" spans="1:8">
      <c r="B7" s="14">
        <v>3</v>
      </c>
      <c r="C7" s="15">
        <v>100</v>
      </c>
      <c r="D7" s="15">
        <v>20</v>
      </c>
      <c r="E7" s="16">
        <v>30</v>
      </c>
    </row>
    <row r="8" spans="1:8">
      <c r="B8" s="14">
        <v>4</v>
      </c>
      <c r="C8" s="15">
        <v>100</v>
      </c>
      <c r="D8" s="15">
        <v>23</v>
      </c>
      <c r="E8" s="16">
        <v>23</v>
      </c>
    </row>
    <row r="9" spans="1:8">
      <c r="B9" s="17">
        <v>5</v>
      </c>
      <c r="C9" s="18">
        <v>100</v>
      </c>
      <c r="D9" s="18">
        <v>30</v>
      </c>
      <c r="E9" s="19">
        <v>20</v>
      </c>
    </row>
    <row r="11" spans="1:8">
      <c r="B11" s="6" t="s">
        <v>4</v>
      </c>
      <c r="C11" s="6" t="s">
        <v>4</v>
      </c>
      <c r="E11" s="20" t="s">
        <v>12</v>
      </c>
      <c r="F11" s="21">
        <v>2</v>
      </c>
    </row>
    <row r="12" spans="1:8">
      <c r="A12" s="5" t="s">
        <v>13</v>
      </c>
      <c r="C12" s="22">
        <v>0.01</v>
      </c>
      <c r="D12" s="23">
        <v>3.1250000000000002E-3</v>
      </c>
      <c r="E12" s="24">
        <v>3.125E-2</v>
      </c>
    </row>
    <row r="13" spans="1:8">
      <c r="A13" s="5" t="s">
        <v>5</v>
      </c>
      <c r="C13" s="6" t="s">
        <v>4</v>
      </c>
      <c r="D13" s="6">
        <v>15</v>
      </c>
      <c r="E13" s="6">
        <v>25</v>
      </c>
      <c r="F13" s="25">
        <f>SUMPRODUCT($D$12:$E$12,D13:E13)</f>
        <v>0.828125</v>
      </c>
    </row>
    <row r="15" spans="1:8">
      <c r="A15" s="5" t="s">
        <v>6</v>
      </c>
    </row>
    <row r="16" spans="1:8">
      <c r="B16" s="20" t="s">
        <v>11</v>
      </c>
      <c r="C16" s="6">
        <f>C5</f>
        <v>100</v>
      </c>
      <c r="D16" s="6">
        <v>0</v>
      </c>
      <c r="E16" s="6">
        <v>0</v>
      </c>
      <c r="F16" s="6">
        <f t="shared" ref="F16:F21" si="0">SUMPRODUCT($C$12:$E$12,C16:E16)</f>
        <v>1</v>
      </c>
      <c r="G16" s="26" t="s">
        <v>8</v>
      </c>
      <c r="H16" s="27">
        <v>1</v>
      </c>
    </row>
    <row r="17" spans="2:8">
      <c r="B17" s="20" t="s">
        <v>46</v>
      </c>
      <c r="C17" s="6">
        <f>-$C5</f>
        <v>-100</v>
      </c>
      <c r="D17" s="6">
        <f>$D5</f>
        <v>10</v>
      </c>
      <c r="E17" s="6">
        <f>$E5</f>
        <v>31</v>
      </c>
      <c r="F17" s="28">
        <f t="shared" si="0"/>
        <v>0</v>
      </c>
      <c r="G17" s="26" t="s">
        <v>7</v>
      </c>
      <c r="H17" s="29">
        <v>0</v>
      </c>
    </row>
    <row r="18" spans="2:8">
      <c r="B18" s="20" t="s">
        <v>47</v>
      </c>
      <c r="C18" s="6">
        <f>-$C6</f>
        <v>-100</v>
      </c>
      <c r="D18" s="6">
        <f>$D6</f>
        <v>15</v>
      </c>
      <c r="E18" s="6">
        <f>$E6</f>
        <v>25</v>
      </c>
      <c r="F18" s="28">
        <f t="shared" si="0"/>
        <v>-0.171875</v>
      </c>
      <c r="G18" s="26" t="s">
        <v>7</v>
      </c>
      <c r="H18" s="29">
        <v>0</v>
      </c>
    </row>
    <row r="19" spans="2:8">
      <c r="B19" s="20" t="s">
        <v>48</v>
      </c>
      <c r="C19" s="6">
        <f>-$C7</f>
        <v>-100</v>
      </c>
      <c r="D19" s="6">
        <f>$D7</f>
        <v>20</v>
      </c>
      <c r="E19" s="6">
        <f>$E7</f>
        <v>30</v>
      </c>
      <c r="F19" s="28">
        <f t="shared" si="0"/>
        <v>0</v>
      </c>
      <c r="G19" s="26" t="s">
        <v>7</v>
      </c>
      <c r="H19" s="29">
        <v>0</v>
      </c>
    </row>
    <row r="20" spans="2:8">
      <c r="B20" s="20" t="s">
        <v>49</v>
      </c>
      <c r="C20" s="6">
        <f>-$C8</f>
        <v>-100</v>
      </c>
      <c r="D20" s="6">
        <f>$D8</f>
        <v>23</v>
      </c>
      <c r="E20" s="6">
        <f>$E8</f>
        <v>23</v>
      </c>
      <c r="F20" s="28">
        <f t="shared" si="0"/>
        <v>-0.20937499999999998</v>
      </c>
      <c r="G20" s="26" t="s">
        <v>7</v>
      </c>
      <c r="H20" s="29">
        <v>0</v>
      </c>
    </row>
    <row r="21" spans="2:8">
      <c r="B21" s="20" t="s">
        <v>50</v>
      </c>
      <c r="C21" s="6">
        <f>-$C9</f>
        <v>-100</v>
      </c>
      <c r="D21" s="6">
        <f>$D9</f>
        <v>30</v>
      </c>
      <c r="E21" s="6">
        <f>$E9</f>
        <v>20</v>
      </c>
      <c r="F21" s="28">
        <f t="shared" si="0"/>
        <v>-0.28125</v>
      </c>
      <c r="G21" s="26" t="s">
        <v>7</v>
      </c>
      <c r="H21" s="30">
        <v>0</v>
      </c>
    </row>
  </sheetData>
  <phoneticPr fontId="2" type="noConversion"/>
  <pageMargins left="0.75" right="0.75" top="1" bottom="1" header="0.5" footer="0.5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21"/>
  <sheetViews>
    <sheetView workbookViewId="0">
      <selection activeCell="F13" sqref="F13"/>
    </sheetView>
  </sheetViews>
  <sheetFormatPr defaultRowHeight="14.4"/>
  <cols>
    <col min="1" max="1" width="10.6640625" style="6" customWidth="1"/>
    <col min="2" max="2" width="12.33203125" style="6" bestFit="1" customWidth="1"/>
    <col min="3" max="5" width="8.6640625" style="6" customWidth="1"/>
    <col min="6" max="6" width="8.88671875" style="6" customWidth="1"/>
    <col min="7" max="7" width="3.6640625" style="6" customWidth="1"/>
    <col min="8" max="8" width="6.6640625" style="6" customWidth="1"/>
    <col min="9" max="12" width="8.88671875" style="6" customWidth="1"/>
    <col min="13" max="13" width="3.6640625" style="6" customWidth="1"/>
    <col min="14" max="14" width="6" style="6" customWidth="1"/>
    <col min="15" max="16384" width="8.88671875" style="6"/>
  </cols>
  <sheetData>
    <row r="1" spans="1:8">
      <c r="A1" s="5" t="s">
        <v>9</v>
      </c>
    </row>
    <row r="2" spans="1:8">
      <c r="A2" s="7" t="s">
        <v>10</v>
      </c>
    </row>
    <row r="3" spans="1:8">
      <c r="A3" s="7"/>
    </row>
    <row r="4" spans="1:8">
      <c r="A4" s="5" t="s">
        <v>45</v>
      </c>
      <c r="B4" s="8" t="s">
        <v>0</v>
      </c>
      <c r="C4" s="9" t="s">
        <v>14</v>
      </c>
      <c r="D4" s="9" t="s">
        <v>1</v>
      </c>
      <c r="E4" s="10" t="s">
        <v>2</v>
      </c>
    </row>
    <row r="5" spans="1:8">
      <c r="B5" s="14">
        <v>1</v>
      </c>
      <c r="C5" s="15">
        <v>100</v>
      </c>
      <c r="D5" s="15">
        <v>10</v>
      </c>
      <c r="E5" s="16">
        <v>31</v>
      </c>
    </row>
    <row r="6" spans="1:8">
      <c r="B6" s="14">
        <v>2</v>
      </c>
      <c r="C6" s="15">
        <v>100</v>
      </c>
      <c r="D6" s="15">
        <v>15</v>
      </c>
      <c r="E6" s="16">
        <v>25</v>
      </c>
    </row>
    <row r="7" spans="1:8">
      <c r="B7" s="14">
        <v>3</v>
      </c>
      <c r="C7" s="15">
        <v>100</v>
      </c>
      <c r="D7" s="15">
        <v>20</v>
      </c>
      <c r="E7" s="16">
        <v>30</v>
      </c>
    </row>
    <row r="8" spans="1:8">
      <c r="B8" s="14">
        <v>4</v>
      </c>
      <c r="C8" s="15">
        <v>100</v>
      </c>
      <c r="D8" s="15">
        <v>23</v>
      </c>
      <c r="E8" s="16">
        <v>23</v>
      </c>
    </row>
    <row r="9" spans="1:8">
      <c r="B9" s="17">
        <v>5</v>
      </c>
      <c r="C9" s="18">
        <v>100</v>
      </c>
      <c r="D9" s="18">
        <v>30</v>
      </c>
      <c r="E9" s="19">
        <v>20</v>
      </c>
    </row>
    <row r="11" spans="1:8">
      <c r="B11" s="6" t="s">
        <v>4</v>
      </c>
      <c r="C11" s="6" t="s">
        <v>4</v>
      </c>
      <c r="E11" s="20" t="s">
        <v>12</v>
      </c>
      <c r="F11" s="21">
        <v>4</v>
      </c>
    </row>
    <row r="12" spans="1:8">
      <c r="A12" s="5" t="s">
        <v>13</v>
      </c>
      <c r="C12" s="22">
        <v>0.01</v>
      </c>
      <c r="D12" s="23">
        <v>0.02</v>
      </c>
      <c r="E12" s="24">
        <v>0.02</v>
      </c>
    </row>
    <row r="13" spans="1:8">
      <c r="A13" s="5" t="s">
        <v>5</v>
      </c>
      <c r="C13" s="6" t="s">
        <v>4</v>
      </c>
      <c r="D13" s="5">
        <f>INDEX($C$5:$E$9,$F$11,2)</f>
        <v>23</v>
      </c>
      <c r="E13" s="5">
        <f>INDEX($C$5:$E$9,$F$11,3)</f>
        <v>23</v>
      </c>
      <c r="F13" s="25">
        <f>SUMPRODUCT($D$12:$E$12,D13:E13)</f>
        <v>0.92</v>
      </c>
    </row>
    <row r="15" spans="1:8">
      <c r="A15" s="5" t="s">
        <v>6</v>
      </c>
    </row>
    <row r="16" spans="1:8">
      <c r="B16" s="20" t="s">
        <v>11</v>
      </c>
      <c r="C16" s="5">
        <f>INDEX($C$5:$E$9,$F$11,1)</f>
        <v>100</v>
      </c>
      <c r="D16" s="6">
        <v>0</v>
      </c>
      <c r="E16" s="6">
        <v>0</v>
      </c>
      <c r="F16" s="6">
        <f t="shared" ref="F16:F21" si="0">SUMPRODUCT($C$12:$E$12,C16:E16)</f>
        <v>1</v>
      </c>
      <c r="G16" s="26" t="s">
        <v>8</v>
      </c>
      <c r="H16" s="27">
        <v>1</v>
      </c>
    </row>
    <row r="17" spans="2:8">
      <c r="B17" s="20" t="s">
        <v>46</v>
      </c>
      <c r="C17" s="6">
        <f>-$C5</f>
        <v>-100</v>
      </c>
      <c r="D17" s="6">
        <f>$D5</f>
        <v>10</v>
      </c>
      <c r="E17" s="6">
        <f>$E5</f>
        <v>31</v>
      </c>
      <c r="F17" s="28">
        <f t="shared" si="0"/>
        <v>-0.18000000000000005</v>
      </c>
      <c r="G17" s="26" t="s">
        <v>7</v>
      </c>
      <c r="H17" s="29">
        <v>0</v>
      </c>
    </row>
    <row r="18" spans="2:8">
      <c r="B18" s="20" t="s">
        <v>47</v>
      </c>
      <c r="C18" s="6">
        <f>-$C6</f>
        <v>-100</v>
      </c>
      <c r="D18" s="6">
        <f>$D6</f>
        <v>15</v>
      </c>
      <c r="E18" s="6">
        <f>$E6</f>
        <v>25</v>
      </c>
      <c r="F18" s="28">
        <f t="shared" si="0"/>
        <v>-0.19999999999999996</v>
      </c>
      <c r="G18" s="26" t="s">
        <v>7</v>
      </c>
      <c r="H18" s="29">
        <v>0</v>
      </c>
    </row>
    <row r="19" spans="2:8">
      <c r="B19" s="20" t="s">
        <v>48</v>
      </c>
      <c r="C19" s="6">
        <f>-$C7</f>
        <v>-100</v>
      </c>
      <c r="D19" s="6">
        <f>$D7</f>
        <v>20</v>
      </c>
      <c r="E19" s="6">
        <f>$E7</f>
        <v>30</v>
      </c>
      <c r="F19" s="28">
        <f t="shared" si="0"/>
        <v>0</v>
      </c>
      <c r="G19" s="26" t="s">
        <v>7</v>
      </c>
      <c r="H19" s="29">
        <v>0</v>
      </c>
    </row>
    <row r="20" spans="2:8">
      <c r="B20" s="20" t="s">
        <v>49</v>
      </c>
      <c r="C20" s="6">
        <f>-$C8</f>
        <v>-100</v>
      </c>
      <c r="D20" s="6">
        <f>$D8</f>
        <v>23</v>
      </c>
      <c r="E20" s="6">
        <f>$E8</f>
        <v>23</v>
      </c>
      <c r="F20" s="28">
        <f t="shared" si="0"/>
        <v>-8.0000000000000016E-2</v>
      </c>
      <c r="G20" s="26" t="s">
        <v>7</v>
      </c>
      <c r="H20" s="29">
        <v>0</v>
      </c>
    </row>
    <row r="21" spans="2:8">
      <c r="B21" s="20" t="s">
        <v>50</v>
      </c>
      <c r="C21" s="6">
        <f>-$C9</f>
        <v>-100</v>
      </c>
      <c r="D21" s="6">
        <f>$D9</f>
        <v>30</v>
      </c>
      <c r="E21" s="6">
        <f>$E9</f>
        <v>20</v>
      </c>
      <c r="F21" s="28">
        <f t="shared" si="0"/>
        <v>0</v>
      </c>
      <c r="G21" s="26" t="s">
        <v>7</v>
      </c>
      <c r="H21" s="30">
        <v>0</v>
      </c>
    </row>
  </sheetData>
  <phoneticPr fontId="2" type="noConversion"/>
  <pageMargins left="0.75" right="0.75" top="1" bottom="1" header="0.5" footer="0.5"/>
  <pageSetup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F17"/>
  <sheetViews>
    <sheetView workbookViewId="0">
      <selection activeCell="J20" sqref="J20"/>
    </sheetView>
  </sheetViews>
  <sheetFormatPr defaultRowHeight="14.4"/>
  <cols>
    <col min="1" max="1" width="9.109375" style="5" customWidth="1"/>
    <col min="2" max="2" width="7.88671875" style="6" bestFit="1" customWidth="1"/>
    <col min="3" max="6" width="9.6640625" style="6" customWidth="1"/>
    <col min="7" max="16384" width="8.88671875" style="6"/>
  </cols>
  <sheetData>
    <row r="1" spans="1:6">
      <c r="A1" s="5" t="s">
        <v>9</v>
      </c>
    </row>
    <row r="2" spans="1:6">
      <c r="A2" s="7" t="s">
        <v>15</v>
      </c>
    </row>
    <row r="4" spans="1:6">
      <c r="A4" s="5" t="s">
        <v>45</v>
      </c>
      <c r="B4" s="8" t="s">
        <v>0</v>
      </c>
      <c r="C4" s="9" t="s">
        <v>14</v>
      </c>
      <c r="D4" s="9" t="s">
        <v>1</v>
      </c>
      <c r="E4" s="10" t="s">
        <v>2</v>
      </c>
    </row>
    <row r="5" spans="1:6">
      <c r="B5" s="11">
        <v>1</v>
      </c>
      <c r="C5" s="12">
        <v>100</v>
      </c>
      <c r="D5" s="12">
        <v>10</v>
      </c>
      <c r="E5" s="13">
        <v>31</v>
      </c>
    </row>
    <row r="6" spans="1:6">
      <c r="B6" s="14">
        <v>2</v>
      </c>
      <c r="C6" s="15">
        <v>100</v>
      </c>
      <c r="D6" s="15">
        <v>15</v>
      </c>
      <c r="E6" s="16">
        <v>25</v>
      </c>
    </row>
    <row r="7" spans="1:6">
      <c r="B7" s="14">
        <v>3</v>
      </c>
      <c r="C7" s="15">
        <v>100</v>
      </c>
      <c r="D7" s="15">
        <v>20</v>
      </c>
      <c r="E7" s="16">
        <v>30</v>
      </c>
    </row>
    <row r="8" spans="1:6">
      <c r="B8" s="14">
        <v>4</v>
      </c>
      <c r="C8" s="15">
        <v>100</v>
      </c>
      <c r="D8" s="15">
        <v>23</v>
      </c>
      <c r="E8" s="16">
        <v>23</v>
      </c>
    </row>
    <row r="9" spans="1:6">
      <c r="B9" s="17">
        <v>5</v>
      </c>
      <c r="C9" s="18">
        <v>100</v>
      </c>
      <c r="D9" s="18">
        <v>30</v>
      </c>
      <c r="E9" s="19">
        <v>20</v>
      </c>
    </row>
    <row r="11" spans="1:6">
      <c r="A11" s="31" t="s">
        <v>51</v>
      </c>
    </row>
    <row r="12" spans="1:6">
      <c r="B12" s="32" t="s">
        <v>0</v>
      </c>
      <c r="C12" s="33" t="s">
        <v>14</v>
      </c>
      <c r="D12" s="33" t="s">
        <v>1</v>
      </c>
      <c r="E12" s="33" t="s">
        <v>2</v>
      </c>
      <c r="F12" s="34" t="s">
        <v>3</v>
      </c>
    </row>
    <row r="13" spans="1:6">
      <c r="B13" s="35">
        <v>1</v>
      </c>
      <c r="C13" s="36">
        <v>0.01</v>
      </c>
      <c r="D13" s="36">
        <v>0</v>
      </c>
      <c r="E13" s="37">
        <v>3.2258064516129031E-2</v>
      </c>
      <c r="F13" s="38">
        <v>1</v>
      </c>
    </row>
    <row r="14" spans="1:6">
      <c r="B14" s="35">
        <v>2</v>
      </c>
      <c r="C14" s="36">
        <v>0.01</v>
      </c>
      <c r="D14" s="36">
        <v>3.1250000000000002E-3</v>
      </c>
      <c r="E14" s="36">
        <v>3.125E-2</v>
      </c>
      <c r="F14" s="38">
        <v>0.828125</v>
      </c>
    </row>
    <row r="15" spans="1:6">
      <c r="B15" s="35">
        <v>3</v>
      </c>
      <c r="C15" s="36">
        <v>0.01</v>
      </c>
      <c r="D15" s="36">
        <v>0.02</v>
      </c>
      <c r="E15" s="36">
        <v>0.02</v>
      </c>
      <c r="F15" s="38">
        <v>1</v>
      </c>
    </row>
    <row r="16" spans="1:6">
      <c r="B16" s="35">
        <v>4</v>
      </c>
      <c r="C16" s="36">
        <v>0.01</v>
      </c>
      <c r="D16" s="36">
        <v>0.02</v>
      </c>
      <c r="E16" s="36">
        <v>0.02</v>
      </c>
      <c r="F16" s="38">
        <v>0.92</v>
      </c>
    </row>
    <row r="17" spans="2:6">
      <c r="B17" s="39">
        <v>5</v>
      </c>
      <c r="C17" s="40">
        <v>0.01</v>
      </c>
      <c r="D17" s="41">
        <v>3.3333333333333333E-2</v>
      </c>
      <c r="E17" s="42">
        <v>0</v>
      </c>
      <c r="F17" s="43">
        <v>1</v>
      </c>
    </row>
  </sheetData>
  <phoneticPr fontId="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H30"/>
  <sheetViews>
    <sheetView workbookViewId="0">
      <selection activeCell="K24" sqref="K24"/>
    </sheetView>
  </sheetViews>
  <sheetFormatPr defaultRowHeight="14.4"/>
  <cols>
    <col min="1" max="1" width="13.33203125" style="6" customWidth="1"/>
    <col min="2" max="2" width="12.33203125" style="6" bestFit="1" customWidth="1"/>
    <col min="3" max="5" width="8.6640625" style="6" customWidth="1"/>
    <col min="6" max="6" width="8.88671875" style="6" customWidth="1"/>
    <col min="7" max="7" width="3.6640625" style="6" customWidth="1"/>
    <col min="8" max="8" width="6.6640625" style="6" customWidth="1"/>
    <col min="9" max="12" width="8.88671875" style="6" customWidth="1"/>
    <col min="13" max="13" width="3.6640625" style="6" customWidth="1"/>
    <col min="14" max="14" width="6" style="6" customWidth="1"/>
    <col min="15" max="16384" width="8.88671875" style="6"/>
  </cols>
  <sheetData>
    <row r="1" spans="1:8">
      <c r="A1" s="5" t="s">
        <v>9</v>
      </c>
    </row>
    <row r="2" spans="1:8">
      <c r="A2" s="7" t="s">
        <v>10</v>
      </c>
    </row>
    <row r="3" spans="1:8">
      <c r="A3" s="7"/>
    </row>
    <row r="4" spans="1:8">
      <c r="A4" s="5" t="s">
        <v>52</v>
      </c>
      <c r="B4" s="8" t="s">
        <v>0</v>
      </c>
      <c r="C4" s="9" t="s">
        <v>14</v>
      </c>
      <c r="D4" s="9" t="s">
        <v>1</v>
      </c>
      <c r="E4" s="10" t="s">
        <v>2</v>
      </c>
    </row>
    <row r="5" spans="1:8">
      <c r="B5" s="14">
        <v>1</v>
      </c>
      <c r="C5" s="44">
        <f t="shared" ref="C5:E9" si="0">100*C25/C$30</f>
        <v>100</v>
      </c>
      <c r="D5" s="45">
        <f t="shared" si="0"/>
        <v>33.333333333333336</v>
      </c>
      <c r="E5" s="46">
        <f t="shared" si="0"/>
        <v>100</v>
      </c>
    </row>
    <row r="6" spans="1:8">
      <c r="B6" s="14">
        <v>2</v>
      </c>
      <c r="C6" s="47">
        <f t="shared" si="0"/>
        <v>100</v>
      </c>
      <c r="D6" s="48">
        <f t="shared" si="0"/>
        <v>50</v>
      </c>
      <c r="E6" s="49">
        <f t="shared" si="0"/>
        <v>80.645161290322577</v>
      </c>
    </row>
    <row r="7" spans="1:8">
      <c r="B7" s="14">
        <v>3</v>
      </c>
      <c r="C7" s="47">
        <f t="shared" si="0"/>
        <v>100</v>
      </c>
      <c r="D7" s="48">
        <f t="shared" si="0"/>
        <v>66.666666666666671</v>
      </c>
      <c r="E7" s="49">
        <f t="shared" si="0"/>
        <v>96.774193548387103</v>
      </c>
    </row>
    <row r="8" spans="1:8">
      <c r="B8" s="14">
        <v>4</v>
      </c>
      <c r="C8" s="47">
        <f t="shared" si="0"/>
        <v>100</v>
      </c>
      <c r="D8" s="48">
        <f t="shared" si="0"/>
        <v>76.666666666666671</v>
      </c>
      <c r="E8" s="49">
        <f t="shared" si="0"/>
        <v>74.193548387096769</v>
      </c>
    </row>
    <row r="9" spans="1:8">
      <c r="B9" s="17">
        <v>5</v>
      </c>
      <c r="C9" s="50">
        <f t="shared" si="0"/>
        <v>100</v>
      </c>
      <c r="D9" s="51">
        <f t="shared" si="0"/>
        <v>100</v>
      </c>
      <c r="E9" s="52">
        <f t="shared" si="0"/>
        <v>64.516129032258064</v>
      </c>
    </row>
    <row r="11" spans="1:8">
      <c r="B11" s="6" t="s">
        <v>4</v>
      </c>
      <c r="C11" s="6" t="s">
        <v>4</v>
      </c>
      <c r="E11" s="20" t="s">
        <v>12</v>
      </c>
      <c r="F11" s="21">
        <v>4</v>
      </c>
    </row>
    <row r="12" spans="1:8">
      <c r="A12" s="5" t="s">
        <v>13</v>
      </c>
      <c r="C12" s="22">
        <v>0.01</v>
      </c>
      <c r="D12" s="23">
        <v>6.0000000000000019E-3</v>
      </c>
      <c r="E12" s="24">
        <v>6.199999999999998E-3</v>
      </c>
    </row>
    <row r="13" spans="1:8">
      <c r="A13" s="5" t="s">
        <v>5</v>
      </c>
      <c r="C13" s="6" t="s">
        <v>4</v>
      </c>
      <c r="D13" s="53">
        <f>INDEX($C$5:$E$9,$F$11,2)</f>
        <v>76.666666666666671</v>
      </c>
      <c r="E13" s="53">
        <f>INDEX($C$5:$E$9,$F$11,3)</f>
        <v>74.193548387096769</v>
      </c>
      <c r="F13" s="25">
        <f>SUMPRODUCT($D$12:$E$12,D13:E13)</f>
        <v>0.91999999999999993</v>
      </c>
    </row>
    <row r="15" spans="1:8">
      <c r="A15" s="5" t="s">
        <v>6</v>
      </c>
    </row>
    <row r="16" spans="1:8">
      <c r="B16" s="20" t="s">
        <v>11</v>
      </c>
      <c r="C16" s="5">
        <f>INDEX($C$5:$E$9,$F$11,1)</f>
        <v>100</v>
      </c>
      <c r="D16" s="6">
        <v>0</v>
      </c>
      <c r="E16" s="6">
        <v>0</v>
      </c>
      <c r="F16" s="6">
        <f t="shared" ref="F16:F21" si="1">SUMPRODUCT($C$12:$E$12,C16:E16)</f>
        <v>1</v>
      </c>
      <c r="G16" s="26" t="s">
        <v>8</v>
      </c>
      <c r="H16" s="27">
        <v>1</v>
      </c>
    </row>
    <row r="17" spans="1:8">
      <c r="B17" s="20" t="s">
        <v>46</v>
      </c>
      <c r="C17" s="6">
        <f>-C5</f>
        <v>-100</v>
      </c>
      <c r="D17" s="54">
        <f t="shared" ref="D17:E21" si="2">D5</f>
        <v>33.333333333333336</v>
      </c>
      <c r="E17" s="54">
        <f t="shared" si="2"/>
        <v>100</v>
      </c>
      <c r="F17" s="28">
        <f t="shared" si="1"/>
        <v>-0.18000000000000016</v>
      </c>
      <c r="G17" s="26" t="s">
        <v>7</v>
      </c>
      <c r="H17" s="29">
        <v>0</v>
      </c>
    </row>
    <row r="18" spans="1:8">
      <c r="B18" s="20" t="s">
        <v>47</v>
      </c>
      <c r="C18" s="6">
        <f>-C6</f>
        <v>-100</v>
      </c>
      <c r="D18" s="54">
        <f t="shared" si="2"/>
        <v>50</v>
      </c>
      <c r="E18" s="54">
        <f t="shared" si="2"/>
        <v>80.645161290322577</v>
      </c>
      <c r="F18" s="28">
        <f t="shared" si="1"/>
        <v>-0.20000000000000012</v>
      </c>
      <c r="G18" s="26" t="s">
        <v>7</v>
      </c>
      <c r="H18" s="29">
        <v>0</v>
      </c>
    </row>
    <row r="19" spans="1:8">
      <c r="B19" s="20" t="s">
        <v>48</v>
      </c>
      <c r="C19" s="6">
        <f>-C7</f>
        <v>-100</v>
      </c>
      <c r="D19" s="54">
        <f t="shared" si="2"/>
        <v>66.666666666666671</v>
      </c>
      <c r="E19" s="54">
        <f t="shared" si="2"/>
        <v>96.774193548387103</v>
      </c>
      <c r="F19" s="28">
        <f t="shared" si="1"/>
        <v>0</v>
      </c>
      <c r="G19" s="26" t="s">
        <v>7</v>
      </c>
      <c r="H19" s="29">
        <v>0</v>
      </c>
    </row>
    <row r="20" spans="1:8">
      <c r="B20" s="20" t="s">
        <v>49</v>
      </c>
      <c r="C20" s="6">
        <f>-C8</f>
        <v>-100</v>
      </c>
      <c r="D20" s="54">
        <f t="shared" si="2"/>
        <v>76.666666666666671</v>
      </c>
      <c r="E20" s="54">
        <f t="shared" si="2"/>
        <v>74.193548387096769</v>
      </c>
      <c r="F20" s="28">
        <f t="shared" si="1"/>
        <v>-8.0000000000000016E-2</v>
      </c>
      <c r="G20" s="26" t="s">
        <v>7</v>
      </c>
      <c r="H20" s="29">
        <v>0</v>
      </c>
    </row>
    <row r="21" spans="1:8">
      <c r="B21" s="20" t="s">
        <v>50</v>
      </c>
      <c r="C21" s="6">
        <f>-C9</f>
        <v>-100</v>
      </c>
      <c r="D21" s="54">
        <f t="shared" si="2"/>
        <v>100</v>
      </c>
      <c r="E21" s="54">
        <f t="shared" si="2"/>
        <v>64.516129032258064</v>
      </c>
      <c r="F21" s="28">
        <f t="shared" si="1"/>
        <v>5.5511151231257827E-17</v>
      </c>
      <c r="G21" s="26" t="s">
        <v>7</v>
      </c>
      <c r="H21" s="30">
        <v>0</v>
      </c>
    </row>
    <row r="24" spans="1:8">
      <c r="A24" s="5" t="s">
        <v>53</v>
      </c>
      <c r="B24" s="8" t="s">
        <v>0</v>
      </c>
      <c r="C24" s="9" t="s">
        <v>14</v>
      </c>
      <c r="D24" s="9" t="s">
        <v>1</v>
      </c>
      <c r="E24" s="10" t="s">
        <v>2</v>
      </c>
    </row>
    <row r="25" spans="1:8">
      <c r="B25" s="14">
        <v>1</v>
      </c>
      <c r="C25" s="15">
        <v>100</v>
      </c>
      <c r="D25" s="15">
        <v>10</v>
      </c>
      <c r="E25" s="16">
        <v>31</v>
      </c>
    </row>
    <row r="26" spans="1:8">
      <c r="B26" s="14">
        <v>2</v>
      </c>
      <c r="C26" s="15">
        <v>100</v>
      </c>
      <c r="D26" s="15">
        <v>15</v>
      </c>
      <c r="E26" s="16">
        <v>25</v>
      </c>
    </row>
    <row r="27" spans="1:8">
      <c r="B27" s="14">
        <v>3</v>
      </c>
      <c r="C27" s="15">
        <v>100</v>
      </c>
      <c r="D27" s="15">
        <v>20</v>
      </c>
      <c r="E27" s="16">
        <v>30</v>
      </c>
    </row>
    <row r="28" spans="1:8">
      <c r="B28" s="14">
        <v>4</v>
      </c>
      <c r="C28" s="15">
        <v>100</v>
      </c>
      <c r="D28" s="15">
        <v>23</v>
      </c>
      <c r="E28" s="16">
        <v>23</v>
      </c>
    </row>
    <row r="29" spans="1:8">
      <c r="B29" s="17">
        <v>5</v>
      </c>
      <c r="C29" s="18">
        <v>100</v>
      </c>
      <c r="D29" s="18">
        <v>30</v>
      </c>
      <c r="E29" s="19">
        <v>20</v>
      </c>
    </row>
    <row r="30" spans="1:8">
      <c r="B30" s="6" t="s">
        <v>54</v>
      </c>
      <c r="C30" s="6">
        <f>MAX(C25:C29)</f>
        <v>100</v>
      </c>
      <c r="D30" s="6">
        <f>MAX(D25:D29)</f>
        <v>30</v>
      </c>
      <c r="E30" s="6">
        <f>MAX(E25:E29)</f>
        <v>31</v>
      </c>
    </row>
  </sheetData>
  <phoneticPr fontId="2" type="noConversion"/>
  <pageMargins left="0.75" right="0.75" top="1" bottom="1" header="0.5" footer="0.5"/>
  <pageSetup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26"/>
  <sheetViews>
    <sheetView workbookViewId="0">
      <selection activeCell="C26" sqref="C26"/>
    </sheetView>
  </sheetViews>
  <sheetFormatPr defaultRowHeight="14.4"/>
  <cols>
    <col min="1" max="1" width="11.44140625" style="6" customWidth="1"/>
    <col min="2" max="2" width="12.33203125" style="6" bestFit="1" customWidth="1"/>
    <col min="3" max="6" width="10.6640625" style="6" customWidth="1"/>
    <col min="7" max="7" width="8.88671875" style="6" customWidth="1"/>
    <col min="8" max="8" width="3.6640625" style="6" customWidth="1"/>
    <col min="9" max="9" width="6.6640625" style="6" customWidth="1"/>
    <col min="10" max="16384" width="8.88671875" style="6"/>
  </cols>
  <sheetData>
    <row r="1" spans="1:10">
      <c r="A1" s="5" t="s">
        <v>9</v>
      </c>
    </row>
    <row r="2" spans="1:10">
      <c r="A2" s="7" t="s">
        <v>23</v>
      </c>
    </row>
    <row r="4" spans="1:10">
      <c r="A4" s="5" t="s">
        <v>45</v>
      </c>
      <c r="B4" s="55"/>
      <c r="C4" s="56" t="s">
        <v>16</v>
      </c>
      <c r="D4" s="57"/>
      <c r="E4" s="56" t="s">
        <v>17</v>
      </c>
      <c r="F4" s="56"/>
      <c r="G4" s="27" t="s">
        <v>4</v>
      </c>
    </row>
    <row r="5" spans="1:10">
      <c r="B5" s="58" t="s">
        <v>18</v>
      </c>
      <c r="C5" s="59" t="s">
        <v>19</v>
      </c>
      <c r="D5" s="60" t="s">
        <v>20</v>
      </c>
      <c r="E5" s="59" t="s">
        <v>21</v>
      </c>
      <c r="F5" s="59" t="s">
        <v>22</v>
      </c>
      <c r="G5" s="86" t="s">
        <v>3</v>
      </c>
    </row>
    <row r="6" spans="1:10">
      <c r="B6" s="11">
        <v>1</v>
      </c>
      <c r="C6" s="6">
        <v>150</v>
      </c>
      <c r="D6" s="49">
        <v>0.2</v>
      </c>
      <c r="E6" s="6">
        <v>14</v>
      </c>
      <c r="F6" s="16">
        <v>3.5</v>
      </c>
      <c r="G6" s="61">
        <v>1</v>
      </c>
    </row>
    <row r="7" spans="1:10">
      <c r="B7" s="14">
        <v>2</v>
      </c>
      <c r="C7" s="6">
        <v>400</v>
      </c>
      <c r="D7" s="49">
        <v>0.7</v>
      </c>
      <c r="E7" s="6">
        <v>14</v>
      </c>
      <c r="F7" s="16">
        <v>21</v>
      </c>
      <c r="G7" s="61">
        <v>1</v>
      </c>
    </row>
    <row r="8" spans="1:10">
      <c r="B8" s="14">
        <v>3</v>
      </c>
      <c r="C8" s="6">
        <v>320</v>
      </c>
      <c r="D8" s="49">
        <v>1.2</v>
      </c>
      <c r="E8" s="6">
        <v>42</v>
      </c>
      <c r="F8" s="16">
        <v>10.5</v>
      </c>
      <c r="G8" s="61">
        <v>1</v>
      </c>
    </row>
    <row r="9" spans="1:10">
      <c r="B9" s="14">
        <v>4</v>
      </c>
      <c r="C9" s="6">
        <v>520</v>
      </c>
      <c r="D9" s="49">
        <v>2</v>
      </c>
      <c r="E9" s="6">
        <v>28</v>
      </c>
      <c r="F9" s="16">
        <v>42</v>
      </c>
      <c r="G9" s="61">
        <v>1</v>
      </c>
    </row>
    <row r="10" spans="1:10">
      <c r="B10" s="14">
        <v>5</v>
      </c>
      <c r="C10" s="6">
        <v>350</v>
      </c>
      <c r="D10" s="49">
        <v>1.2</v>
      </c>
      <c r="E10" s="6">
        <v>19</v>
      </c>
      <c r="F10" s="16">
        <v>25</v>
      </c>
      <c r="G10" s="62">
        <v>0.97749869178440596</v>
      </c>
    </row>
    <row r="11" spans="1:10">
      <c r="B11" s="17">
        <v>6</v>
      </c>
      <c r="C11" s="18">
        <v>320</v>
      </c>
      <c r="D11" s="52">
        <v>0.7</v>
      </c>
      <c r="E11" s="18">
        <v>14</v>
      </c>
      <c r="F11" s="19">
        <v>15</v>
      </c>
      <c r="G11" s="63">
        <v>0.86745213549337274</v>
      </c>
    </row>
    <row r="13" spans="1:10">
      <c r="F13" s="20" t="s">
        <v>76</v>
      </c>
      <c r="G13" s="64">
        <v>5</v>
      </c>
    </row>
    <row r="14" spans="1:10">
      <c r="A14" s="5" t="s">
        <v>13</v>
      </c>
      <c r="C14" s="65">
        <v>1.0989010989010996E-3</v>
      </c>
      <c r="D14" s="66">
        <v>0.51282051282051266</v>
      </c>
      <c r="E14" s="66">
        <v>1.1512297226582945E-2</v>
      </c>
      <c r="F14" s="67">
        <v>3.035060177917321E-2</v>
      </c>
    </row>
    <row r="15" spans="1:10">
      <c r="A15" s="5" t="s">
        <v>5</v>
      </c>
      <c r="C15" s="6" t="s">
        <v>4</v>
      </c>
      <c r="E15" s="6">
        <f>INDEX($C$6:$F$11,$G$13,3)</f>
        <v>19</v>
      </c>
      <c r="F15" s="6">
        <f>INDEX($C$6:$F$11,$G$13,4)</f>
        <v>25</v>
      </c>
      <c r="G15" s="68">
        <f>SUMPRODUCT($E$14:$F$14,E15:F15)</f>
        <v>0.97749869178440618</v>
      </c>
    </row>
    <row r="16" spans="1:10">
      <c r="J16" s="26" t="s">
        <v>24</v>
      </c>
    </row>
    <row r="17" spans="1:10">
      <c r="A17" s="5" t="s">
        <v>6</v>
      </c>
      <c r="J17" s="26" t="s">
        <v>25</v>
      </c>
    </row>
    <row r="18" spans="1:10">
      <c r="B18" s="20" t="s">
        <v>11</v>
      </c>
      <c r="C18" s="6">
        <f>INDEX($C$6:$F$11,$G$13,1)</f>
        <v>350</v>
      </c>
      <c r="D18" s="6">
        <f>INDEX($C$6:$F$11,$G$13,2)</f>
        <v>1.2</v>
      </c>
      <c r="E18" s="6">
        <v>0</v>
      </c>
      <c r="F18" s="6">
        <v>0</v>
      </c>
      <c r="G18" s="28">
        <f t="shared" ref="G18:G24" si="0">SUMPRODUCT($C$14:$F$14,C18:F18)</f>
        <v>1</v>
      </c>
      <c r="H18" s="26" t="s">
        <v>8</v>
      </c>
      <c r="I18" s="27">
        <v>1</v>
      </c>
    </row>
    <row r="19" spans="1:10">
      <c r="B19" s="20" t="s">
        <v>46</v>
      </c>
      <c r="C19" s="6">
        <f t="shared" ref="C19:D24" si="1">-C6</f>
        <v>-150</v>
      </c>
      <c r="D19" s="54">
        <f t="shared" si="1"/>
        <v>-0.2</v>
      </c>
      <c r="E19" s="6">
        <f t="shared" ref="E19:F24" si="2">E6</f>
        <v>14</v>
      </c>
      <c r="F19" s="6">
        <f t="shared" si="2"/>
        <v>3.5</v>
      </c>
      <c r="G19" s="28">
        <f t="shared" si="0"/>
        <v>0</v>
      </c>
      <c r="H19" s="26" t="s">
        <v>7</v>
      </c>
      <c r="I19" s="29">
        <v>0</v>
      </c>
      <c r="J19" s="69">
        <v>0.2</v>
      </c>
    </row>
    <row r="20" spans="1:10">
      <c r="B20" s="20" t="s">
        <v>47</v>
      </c>
      <c r="C20" s="6">
        <f t="shared" si="1"/>
        <v>-400</v>
      </c>
      <c r="D20" s="54">
        <f t="shared" si="1"/>
        <v>-0.7</v>
      </c>
      <c r="E20" s="6">
        <f t="shared" si="2"/>
        <v>14</v>
      </c>
      <c r="F20" s="6">
        <f t="shared" si="2"/>
        <v>21</v>
      </c>
      <c r="G20" s="28">
        <f t="shared" si="0"/>
        <v>-1.1102230246251565E-16</v>
      </c>
      <c r="H20" s="26" t="s">
        <v>7</v>
      </c>
      <c r="I20" s="29">
        <v>0</v>
      </c>
      <c r="J20" s="69">
        <v>8.0481423338566213E-2</v>
      </c>
    </row>
    <row r="21" spans="1:10">
      <c r="B21" s="20" t="s">
        <v>48</v>
      </c>
      <c r="C21" s="6">
        <f t="shared" si="1"/>
        <v>-320</v>
      </c>
      <c r="D21" s="54">
        <f t="shared" si="1"/>
        <v>-1.2</v>
      </c>
      <c r="E21" s="6">
        <f t="shared" si="2"/>
        <v>42</v>
      </c>
      <c r="F21" s="6">
        <f t="shared" si="2"/>
        <v>10.5</v>
      </c>
      <c r="G21" s="28">
        <f t="shared" si="0"/>
        <v>-0.16483516483516464</v>
      </c>
      <c r="H21" s="26" t="s">
        <v>7</v>
      </c>
      <c r="I21" s="29">
        <v>0</v>
      </c>
      <c r="J21" s="69">
        <v>0</v>
      </c>
    </row>
    <row r="22" spans="1:10">
      <c r="B22" s="20" t="s">
        <v>49</v>
      </c>
      <c r="C22" s="6">
        <f t="shared" si="1"/>
        <v>-520</v>
      </c>
      <c r="D22" s="54">
        <f t="shared" si="1"/>
        <v>-2</v>
      </c>
      <c r="E22" s="6">
        <f t="shared" si="2"/>
        <v>28</v>
      </c>
      <c r="F22" s="6">
        <f t="shared" si="2"/>
        <v>42</v>
      </c>
      <c r="G22" s="28">
        <f t="shared" si="0"/>
        <v>2.2204460492503131E-16</v>
      </c>
      <c r="H22" s="26" t="s">
        <v>7</v>
      </c>
      <c r="I22" s="29">
        <v>0</v>
      </c>
      <c r="J22" s="69">
        <v>0.5383307169021454</v>
      </c>
    </row>
    <row r="23" spans="1:10">
      <c r="B23" s="20" t="s">
        <v>50</v>
      </c>
      <c r="C23" s="6">
        <f t="shared" si="1"/>
        <v>-350</v>
      </c>
      <c r="D23" s="54">
        <f t="shared" si="1"/>
        <v>-1.2</v>
      </c>
      <c r="E23" s="6">
        <f t="shared" si="2"/>
        <v>19</v>
      </c>
      <c r="F23" s="6">
        <f t="shared" si="2"/>
        <v>25</v>
      </c>
      <c r="G23" s="28">
        <f t="shared" si="0"/>
        <v>-2.2501308215593818E-2</v>
      </c>
      <c r="H23" s="26" t="s">
        <v>7</v>
      </c>
      <c r="I23" s="29">
        <v>0</v>
      </c>
      <c r="J23" s="69">
        <v>0</v>
      </c>
    </row>
    <row r="24" spans="1:10">
      <c r="B24" s="20" t="s">
        <v>55</v>
      </c>
      <c r="C24" s="6">
        <f t="shared" si="1"/>
        <v>-320</v>
      </c>
      <c r="D24" s="54">
        <f t="shared" si="1"/>
        <v>-0.7</v>
      </c>
      <c r="E24" s="6">
        <f t="shared" si="2"/>
        <v>14</v>
      </c>
      <c r="F24" s="6">
        <f t="shared" si="2"/>
        <v>15</v>
      </c>
      <c r="G24" s="28">
        <f t="shared" si="0"/>
        <v>-9.4191522762951341E-2</v>
      </c>
      <c r="H24" s="26" t="s">
        <v>7</v>
      </c>
      <c r="I24" s="30">
        <v>0</v>
      </c>
      <c r="J24" s="69">
        <v>0</v>
      </c>
    </row>
    <row r="26" spans="1:10">
      <c r="B26" s="90" t="s">
        <v>70</v>
      </c>
      <c r="C26" s="87">
        <f>SUMPRODUCT($J$19:$J$24,C6:C11)</f>
        <v>342.12454212454207</v>
      </c>
      <c r="D26" s="87">
        <f>SUMPRODUCT($J$19:$J$24,D6:D11)</f>
        <v>1.1729984301412872</v>
      </c>
      <c r="E26" s="88">
        <f>SUMPRODUCT($J$19:$J$24,E6:E11)</f>
        <v>19</v>
      </c>
      <c r="F26" s="89">
        <f>SUMPRODUCT($J$19:$J$24,F6:F11)</f>
        <v>24.999999999999996</v>
      </c>
    </row>
  </sheetData>
  <phoneticPr fontId="2" type="noConversion"/>
  <pageMargins left="0.75" right="0.75" top="1" bottom="1" header="0.5" footer="0.5"/>
  <pageSetup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H24"/>
  <sheetViews>
    <sheetView showGridLines="0" workbookViewId="0">
      <selection activeCell="K27" sqref="K27"/>
    </sheetView>
  </sheetViews>
  <sheetFormatPr defaultRowHeight="13.2"/>
  <cols>
    <col min="1" max="1" width="2.33203125" customWidth="1"/>
    <col min="2" max="2" width="6.44140625" customWidth="1"/>
    <col min="3" max="3" width="26.5546875" bestFit="1" customWidth="1"/>
    <col min="4" max="4" width="12" bestFit="1" customWidth="1"/>
    <col min="5" max="5" width="9" bestFit="1" customWidth="1"/>
    <col min="6" max="6" width="10.6640625" bestFit="1" customWidth="1"/>
    <col min="7" max="8" width="12" bestFit="1" customWidth="1"/>
  </cols>
  <sheetData>
    <row r="1" spans="1:8">
      <c r="A1" s="1" t="s">
        <v>77</v>
      </c>
    </row>
    <row r="3" spans="1:8" ht="13.8" thickBot="1">
      <c r="A3" t="s">
        <v>78</v>
      </c>
    </row>
    <row r="4" spans="1:8" ht="13.8" thickBot="1">
      <c r="B4" s="72" t="s">
        <v>26</v>
      </c>
      <c r="C4" s="72" t="s">
        <v>27</v>
      </c>
      <c r="D4" s="72" t="s">
        <v>79</v>
      </c>
      <c r="E4" s="72"/>
    </row>
    <row r="5" spans="1:8" ht="13.8" thickBot="1">
      <c r="B5" s="3" t="s">
        <v>80</v>
      </c>
      <c r="C5" s="3" t="s">
        <v>81</v>
      </c>
      <c r="D5" s="3">
        <v>0.97749869178440618</v>
      </c>
      <c r="E5" s="3"/>
    </row>
    <row r="7" spans="1:8" ht="13.8" thickBot="1">
      <c r="A7" t="s">
        <v>82</v>
      </c>
    </row>
    <row r="8" spans="1:8">
      <c r="B8" s="73"/>
      <c r="C8" s="73"/>
      <c r="D8" s="75" t="s">
        <v>28</v>
      </c>
      <c r="E8" s="75" t="s">
        <v>30</v>
      </c>
      <c r="F8" s="73" t="s">
        <v>5</v>
      </c>
      <c r="G8" s="73" t="s">
        <v>33</v>
      </c>
      <c r="H8" s="73" t="s">
        <v>33</v>
      </c>
    </row>
    <row r="9" spans="1:8" ht="13.8" thickBot="1">
      <c r="B9" s="74" t="s">
        <v>26</v>
      </c>
      <c r="C9" s="74" t="s">
        <v>27</v>
      </c>
      <c r="D9" s="74" t="s">
        <v>29</v>
      </c>
      <c r="E9" s="74" t="s">
        <v>31</v>
      </c>
      <c r="F9" s="74" t="s">
        <v>32</v>
      </c>
      <c r="G9" s="74" t="s">
        <v>34</v>
      </c>
      <c r="H9" s="74" t="s">
        <v>35</v>
      </c>
    </row>
    <row r="10" spans="1:8">
      <c r="B10" s="2" t="s">
        <v>40</v>
      </c>
      <c r="C10" s="2" t="s">
        <v>39</v>
      </c>
      <c r="D10" s="81">
        <v>1.0989010989010996E-3</v>
      </c>
      <c r="E10" s="79">
        <v>0</v>
      </c>
      <c r="F10" s="2">
        <v>0</v>
      </c>
      <c r="G10" s="77">
        <v>18.309523866398845</v>
      </c>
      <c r="H10" s="77">
        <v>244.94047627797625</v>
      </c>
    </row>
    <row r="11" spans="1:8">
      <c r="B11" s="2" t="s">
        <v>42</v>
      </c>
      <c r="C11" s="2" t="s">
        <v>41</v>
      </c>
      <c r="D11" s="81">
        <v>0.51282051282051266</v>
      </c>
      <c r="E11" s="79">
        <v>0</v>
      </c>
      <c r="F11" s="2">
        <v>0</v>
      </c>
      <c r="G11" s="77">
        <v>0.83979591866734682</v>
      </c>
      <c r="H11" s="77">
        <v>6.2775510399081746E-2</v>
      </c>
    </row>
    <row r="12" spans="1:8">
      <c r="B12" s="2" t="s">
        <v>44</v>
      </c>
      <c r="C12" s="2" t="s">
        <v>43</v>
      </c>
      <c r="D12" s="81">
        <v>1.1512297226582945E-2</v>
      </c>
      <c r="E12" s="79">
        <v>0</v>
      </c>
      <c r="F12" s="2">
        <v>19</v>
      </c>
      <c r="G12" s="77">
        <v>2.2034384022600335</v>
      </c>
      <c r="H12" s="77">
        <v>2.3333333411111119</v>
      </c>
    </row>
    <row r="13" spans="1:8" ht="13.8" thickBot="1">
      <c r="B13" s="3" t="s">
        <v>56</v>
      </c>
      <c r="C13" s="3" t="s">
        <v>83</v>
      </c>
      <c r="D13" s="82">
        <v>3.035060177917321E-2</v>
      </c>
      <c r="E13" s="80">
        <v>0</v>
      </c>
      <c r="F13" s="3">
        <v>25</v>
      </c>
      <c r="G13" s="78">
        <v>3.500000011666669</v>
      </c>
      <c r="H13" s="78">
        <v>2.5979729810430792</v>
      </c>
    </row>
    <row r="15" spans="1:8" ht="13.8" thickBot="1">
      <c r="A15" t="s">
        <v>6</v>
      </c>
    </row>
    <row r="16" spans="1:8">
      <c r="B16" s="73"/>
      <c r="C16" s="73"/>
      <c r="D16" s="73" t="s">
        <v>28</v>
      </c>
      <c r="E16" s="73" t="s">
        <v>24</v>
      </c>
      <c r="F16" s="73" t="s">
        <v>37</v>
      </c>
      <c r="G16" s="73" t="s">
        <v>33</v>
      </c>
      <c r="H16" s="73" t="s">
        <v>33</v>
      </c>
    </row>
    <row r="17" spans="2:8" ht="13.8" thickBot="1">
      <c r="B17" s="74" t="s">
        <v>26</v>
      </c>
      <c r="C17" s="74" t="s">
        <v>27</v>
      </c>
      <c r="D17" s="74" t="s">
        <v>29</v>
      </c>
      <c r="E17" s="74" t="s">
        <v>36</v>
      </c>
      <c r="F17" s="74" t="s">
        <v>38</v>
      </c>
      <c r="G17" s="74" t="s">
        <v>34</v>
      </c>
      <c r="H17" s="74" t="s">
        <v>35</v>
      </c>
    </row>
    <row r="18" spans="2:8">
      <c r="B18" s="2" t="s">
        <v>58</v>
      </c>
      <c r="C18" s="2" t="s">
        <v>57</v>
      </c>
      <c r="D18" s="81">
        <v>1</v>
      </c>
      <c r="E18" s="4">
        <v>0.97749869178440607</v>
      </c>
      <c r="F18" s="2">
        <v>1</v>
      </c>
      <c r="G18" s="2">
        <v>1E+30</v>
      </c>
      <c r="H18" s="77">
        <v>0.99999999999999967</v>
      </c>
    </row>
    <row r="19" spans="2:8">
      <c r="B19" s="2" t="s">
        <v>60</v>
      </c>
      <c r="C19" s="2" t="s">
        <v>59</v>
      </c>
      <c r="D19" s="81">
        <v>0</v>
      </c>
      <c r="E19" s="83">
        <v>0.20000000000000007</v>
      </c>
      <c r="F19" s="2">
        <v>0</v>
      </c>
      <c r="G19" s="77">
        <v>5.4945054945054993E-2</v>
      </c>
      <c r="H19" s="77">
        <v>0.13431013431013428</v>
      </c>
    </row>
    <row r="20" spans="2:8">
      <c r="B20" s="2" t="s">
        <v>62</v>
      </c>
      <c r="C20" s="2" t="s">
        <v>61</v>
      </c>
      <c r="D20" s="81">
        <v>-1.1102230246251565E-16</v>
      </c>
      <c r="E20" s="84">
        <v>8.0481423338566338E-2</v>
      </c>
      <c r="F20" s="2">
        <v>0</v>
      </c>
      <c r="G20" s="77">
        <v>0.20366598778004072</v>
      </c>
      <c r="H20" s="77">
        <v>0.12295081967213127</v>
      </c>
    </row>
    <row r="21" spans="2:8">
      <c r="B21" s="2" t="s">
        <v>64</v>
      </c>
      <c r="C21" s="2" t="s">
        <v>63</v>
      </c>
      <c r="D21" s="81">
        <v>-0.16483516483516464</v>
      </c>
      <c r="E21" s="84">
        <v>0</v>
      </c>
      <c r="F21" s="2">
        <v>0</v>
      </c>
      <c r="G21" s="2">
        <v>1E+30</v>
      </c>
      <c r="H21" s="77">
        <v>0.16483516483516494</v>
      </c>
    </row>
    <row r="22" spans="2:8">
      <c r="B22" s="2" t="s">
        <v>66</v>
      </c>
      <c r="C22" s="2" t="s">
        <v>65</v>
      </c>
      <c r="D22" s="81">
        <v>2.2204460492503131E-16</v>
      </c>
      <c r="E22" s="84">
        <v>0.5383307169021454</v>
      </c>
      <c r="F22" s="2">
        <v>0</v>
      </c>
      <c r="G22" s="76">
        <v>4.17982989064399E-2</v>
      </c>
      <c r="H22" s="77">
        <v>0.49999999999999989</v>
      </c>
    </row>
    <row r="23" spans="2:8">
      <c r="B23" s="2" t="s">
        <v>68</v>
      </c>
      <c r="C23" s="2" t="s">
        <v>67</v>
      </c>
      <c r="D23" s="81">
        <v>-2.2501308215593818E-2</v>
      </c>
      <c r="E23" s="84">
        <v>0</v>
      </c>
      <c r="F23" s="2">
        <v>0</v>
      </c>
      <c r="G23" s="2">
        <v>1E+30</v>
      </c>
      <c r="H23" s="77">
        <v>2.2501308215593954E-2</v>
      </c>
    </row>
    <row r="24" spans="2:8" ht="13.8" thickBot="1">
      <c r="B24" s="3" t="s">
        <v>71</v>
      </c>
      <c r="C24" s="3" t="s">
        <v>69</v>
      </c>
      <c r="D24" s="82">
        <v>-9.4191522762951341E-2</v>
      </c>
      <c r="E24" s="85">
        <v>0</v>
      </c>
      <c r="F24" s="3">
        <v>0</v>
      </c>
      <c r="G24" s="3">
        <v>1E+30</v>
      </c>
      <c r="H24" s="78">
        <v>9.4191522762951327E-2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Figure1</vt:lpstr>
      <vt:lpstr>Figure2</vt:lpstr>
      <vt:lpstr>Branch1</vt:lpstr>
      <vt:lpstr>Branch2</vt:lpstr>
      <vt:lpstr>Branch4</vt:lpstr>
      <vt:lpstr>Summary</vt:lpstr>
      <vt:lpstr>Index</vt:lpstr>
      <vt:lpstr>Facilities</vt:lpstr>
      <vt:lpstr>Sensitivity Report</vt:lpstr>
      <vt:lpstr>Bounds</vt:lpstr>
    </vt:vector>
  </TitlesOfParts>
  <Company>Dartmouth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Tuck.Student</dc:creator>
  <cp:lastModifiedBy>ken.baker</cp:lastModifiedBy>
  <dcterms:created xsi:type="dcterms:W3CDTF">2001-01-17T18:13:17Z</dcterms:created>
  <dcterms:modified xsi:type="dcterms:W3CDTF">2010-04-28T17:32:20Z</dcterms:modified>
</cp:coreProperties>
</file>