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100" windowWidth="9660" windowHeight="6030" tabRatio="722" firstSheet="1" activeTab="1"/>
  </bookViews>
  <sheets>
    <sheet name="CB_DATA_" sheetId="32" state="hidden" r:id="rId1"/>
    <sheet name="A1.1" sheetId="27" r:id="rId2"/>
    <sheet name="A1.2" sheetId="52" r:id="rId3"/>
    <sheet name="A1.15" sheetId="45" r:id="rId4"/>
    <sheet name="A1.16" sheetId="46" r:id="rId5"/>
    <sheet name="A1.17" sheetId="47" r:id="rId6"/>
    <sheet name="A1.18" sheetId="48" r:id="rId7"/>
    <sheet name="A1.19" sheetId="49" r:id="rId8"/>
    <sheet name="A1.22" sheetId="53" r:id="rId9"/>
    <sheet name="A1.26" sheetId="55" r:id="rId10"/>
    <sheet name="A2.4" sheetId="54" r:id="rId11"/>
  </sheets>
  <externalReferences>
    <externalReference r:id="rId12"/>
  </externalReferences>
  <definedNames>
    <definedName name="CBWorkbookPriority" hidden="1">-1245026946</definedName>
    <definedName name="CBx_0edb19a97f9f4431bef81643f14cba51" localSheetId="0" hidden="1">"'CB_DATA_'!$A$1"</definedName>
    <definedName name="CBx_2295d09d6c1d4c9790d2e4939f186d5e" localSheetId="0" hidden="1">"'Simulation'!$A$1"</definedName>
    <definedName name="CBx_Sheet_Guid" localSheetId="1" hidden="1">"'2295d09d6c1d4c9790d2e4939f186d5e"</definedName>
    <definedName name="CBx_Sheet_Guid" localSheetId="0" hidden="1">"'0edb19a97f9f4431bef81643f14cba51"</definedName>
    <definedName name="Change_year" localSheetId="10">#REF!</definedName>
    <definedName name="Change_year">'[1]4.8'!$C$3</definedName>
    <definedName name="Fshare" localSheetId="10">#REF!</definedName>
    <definedName name="Fshare">'[1]4.8'!$C$5</definedName>
    <definedName name="IShare" localSheetId="10">#REF!</definedName>
    <definedName name="IShare">'[1]4.8'!$C$2</definedName>
    <definedName name="solver_typ" localSheetId="10" hidden="1">2</definedName>
    <definedName name="solver_ver" localSheetId="10" hidden="1">11</definedName>
    <definedName name="Years_growth" localSheetId="10">#REF!</definedName>
    <definedName name="Years_growth">'[1]4.8'!$C$4</definedName>
  </definedNames>
  <calcPr calcId="145621"/>
</workbook>
</file>

<file path=xl/calcChain.xml><?xml version="1.0" encoding="utf-8"?>
<calcChain xmlns="http://schemas.openxmlformats.org/spreadsheetml/2006/main">
  <c r="C13" i="55" l="1"/>
  <c r="C12" i="55"/>
  <c r="C11" i="55"/>
  <c r="C10" i="55"/>
  <c r="C9" i="55"/>
  <c r="C8" i="55"/>
  <c r="C7" i="55"/>
  <c r="C6" i="55"/>
  <c r="C5" i="55"/>
  <c r="C4" i="55"/>
  <c r="C3" i="55"/>
  <c r="C2" i="55"/>
  <c r="C21" i="54" l="1"/>
  <c r="D20" i="54"/>
  <c r="C20" i="54"/>
  <c r="C19" i="54"/>
  <c r="D18" i="54"/>
  <c r="C18" i="54"/>
  <c r="C17" i="54"/>
  <c r="D16" i="54"/>
  <c r="C16" i="54"/>
  <c r="C15" i="54"/>
  <c r="D14" i="54"/>
  <c r="C14" i="54"/>
  <c r="C13" i="54"/>
  <c r="D12" i="54"/>
  <c r="C12" i="54"/>
  <c r="C11" i="54"/>
  <c r="D10" i="54"/>
  <c r="C10" i="54"/>
  <c r="C9" i="54"/>
  <c r="D8" i="54"/>
  <c r="C8" i="54"/>
  <c r="C7" i="54"/>
  <c r="D6" i="54"/>
  <c r="C6" i="54"/>
  <c r="C5" i="54"/>
  <c r="D4" i="54"/>
  <c r="C4" i="54"/>
  <c r="C3" i="54"/>
  <c r="D17" i="54" s="1"/>
  <c r="D2" i="54"/>
  <c r="C2" i="54"/>
  <c r="D21" i="54" s="1"/>
  <c r="D5" i="54" l="1"/>
  <c r="D9" i="54"/>
  <c r="D13" i="54"/>
  <c r="D19" i="54"/>
  <c r="D3" i="54"/>
  <c r="D7" i="54"/>
  <c r="D11" i="54"/>
  <c r="D15" i="54"/>
  <c r="D4" i="49" l="1"/>
  <c r="D5" i="49" s="1"/>
  <c r="D6" i="49" s="1"/>
  <c r="D7" i="49" s="1"/>
  <c r="D8" i="49" s="1"/>
  <c r="D9" i="49" s="1"/>
  <c r="D10" i="49" s="1"/>
  <c r="D11" i="49" s="1"/>
  <c r="D12" i="49" s="1"/>
  <c r="D13" i="49" s="1"/>
  <c r="D4" i="48"/>
  <c r="D5" i="48" s="1"/>
  <c r="D6" i="48" s="1"/>
  <c r="D7" i="48" s="1"/>
  <c r="D8" i="48" s="1"/>
  <c r="D9" i="48" s="1"/>
  <c r="D10" i="48" s="1"/>
  <c r="D11" i="48" s="1"/>
  <c r="D12" i="48" s="1"/>
  <c r="D13" i="48" s="1"/>
  <c r="D4" i="47"/>
  <c r="D5" i="47" s="1"/>
  <c r="D6" i="47" s="1"/>
  <c r="D7" i="47" s="1"/>
  <c r="D8" i="47" s="1"/>
  <c r="D9" i="47" s="1"/>
  <c r="D10" i="47" s="1"/>
  <c r="D11" i="47" s="1"/>
  <c r="D12" i="47" s="1"/>
  <c r="D13" i="47" s="1"/>
  <c r="D4" i="46"/>
  <c r="D5" i="46" s="1"/>
  <c r="D6" i="46" s="1"/>
  <c r="D7" i="46" s="1"/>
  <c r="D8" i="46" s="1"/>
  <c r="D9" i="46" s="1"/>
  <c r="D10" i="46" s="1"/>
  <c r="D11" i="46" s="1"/>
  <c r="D12" i="46" s="1"/>
  <c r="D13" i="46" s="1"/>
  <c r="D5" i="45"/>
  <c r="D6" i="45" s="1"/>
  <c r="D7" i="45" s="1"/>
  <c r="D8" i="45" s="1"/>
  <c r="D9" i="45" s="1"/>
  <c r="D10" i="45" s="1"/>
  <c r="D11" i="45" s="1"/>
  <c r="D12" i="45" s="1"/>
  <c r="D13" i="45" s="1"/>
  <c r="D4" i="45"/>
  <c r="E19" i="27"/>
  <c r="D6" i="27"/>
  <c r="E6" i="27"/>
  <c r="F6" i="27" s="1"/>
  <c r="C16" i="27"/>
  <c r="D7" i="27"/>
  <c r="E7" i="27" s="1"/>
  <c r="F7" i="27" s="1"/>
  <c r="D8" i="27"/>
  <c r="D16" i="27" s="1"/>
  <c r="C17" i="27"/>
  <c r="C18" i="27" s="1"/>
  <c r="C19" i="27"/>
  <c r="D19" i="27"/>
  <c r="F19" i="27"/>
  <c r="G19" i="27"/>
  <c r="C22" i="27"/>
  <c r="G24" i="27"/>
  <c r="D17" i="27" l="1"/>
  <c r="D18" i="27" s="1"/>
  <c r="D20" i="27" s="1"/>
  <c r="D25" i="27" s="1"/>
  <c r="C20" i="27"/>
  <c r="C25" i="27" s="1"/>
  <c r="G6" i="27"/>
  <c r="F17" i="27"/>
  <c r="G7" i="27"/>
  <c r="G17" i="27" s="1"/>
  <c r="E17" i="27"/>
  <c r="E8" i="27"/>
  <c r="F8" i="27" l="1"/>
  <c r="E16" i="27"/>
  <c r="E18" i="27" s="1"/>
  <c r="E20" i="27" s="1"/>
  <c r="E25" i="27" s="1"/>
  <c r="G8" i="27" l="1"/>
  <c r="G16" i="27" s="1"/>
  <c r="G18" i="27" s="1"/>
  <c r="F16" i="27"/>
  <c r="F18" i="27" s="1"/>
  <c r="F20" i="27" s="1"/>
  <c r="F25" i="27" s="1"/>
  <c r="G23" i="27" l="1"/>
  <c r="G20" i="27"/>
  <c r="G25" i="27" l="1"/>
  <c r="B27" i="27" s="1"/>
</calcChain>
</file>

<file path=xl/comments1.xml><?xml version="1.0" encoding="utf-8"?>
<comments xmlns="http://schemas.openxmlformats.org/spreadsheetml/2006/main">
  <authors>
    <author>Steve.Powell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Steve.Powell: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This is the discount rate used in all projects in this risk class. </t>
        </r>
      </text>
    </comment>
  </commentList>
</comments>
</file>

<file path=xl/comments2.xml><?xml version="1.0" encoding="utf-8"?>
<comments xmlns="http://schemas.openxmlformats.org/spreadsheetml/2006/main">
  <authors>
    <author>Baker, Kenneth R.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Formula: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=PRODUCT($C$2:C2)-1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Formula: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=PRODUCT($C$2:C21)-1</t>
        </r>
      </text>
    </comment>
  </commentList>
</comments>
</file>

<file path=xl/sharedStrings.xml><?xml version="1.0" encoding="utf-8"?>
<sst xmlns="http://schemas.openxmlformats.org/spreadsheetml/2006/main" count="144" uniqueCount="126">
  <si>
    <t>Office Building</t>
  </si>
  <si>
    <t>Parameters</t>
  </si>
  <si>
    <t>Building cost per sq ft</t>
  </si>
  <si>
    <t>Size of building</t>
  </si>
  <si>
    <t>Rent per sq ft</t>
  </si>
  <si>
    <t>Operating expense per sq ft</t>
  </si>
  <si>
    <t>Vacancy rate</t>
  </si>
  <si>
    <t>Rate of increase</t>
  </si>
  <si>
    <t>Cash Flow</t>
  </si>
  <si>
    <t>Gross income</t>
  </si>
  <si>
    <t>Operating expense</t>
  </si>
  <si>
    <t>Net operating income</t>
  </si>
  <si>
    <t>Percent financed</t>
  </si>
  <si>
    <t>Mortgage rate</t>
  </si>
  <si>
    <t>Before-tax cash flow</t>
  </si>
  <si>
    <t>Cost of capital</t>
  </si>
  <si>
    <t>NPV</t>
  </si>
  <si>
    <t>Interest cost</t>
  </si>
  <si>
    <t>Sale multiple</t>
  </si>
  <si>
    <t>Sale price</t>
  </si>
  <si>
    <t>Mortgage cost</t>
  </si>
  <si>
    <t>End of year cash flows</t>
  </si>
  <si>
    <t>Down payment (at time 0)</t>
  </si>
  <si>
    <t>Year 1</t>
  </si>
  <si>
    <t>Year 2</t>
  </si>
  <si>
    <t>Year 3</t>
  </si>
  <si>
    <t>Year 4</t>
  </si>
  <si>
    <t>Year 5</t>
  </si>
  <si>
    <t>Year</t>
  </si>
  <si>
    <t>Advertising</t>
  </si>
  <si>
    <t>Sales</t>
  </si>
  <si>
    <t>Moving and scrolling</t>
  </si>
  <si>
    <t>Home</t>
  </si>
  <si>
    <t>Move to the beginning of the row</t>
  </si>
  <si>
    <t>Ctrl + Home</t>
  </si>
  <si>
    <t>Move to the beginning of the worksheet (A1)</t>
  </si>
  <si>
    <t>Ctrl + End</t>
  </si>
  <si>
    <t>Move to the bottom-right corner of the used area of the worksheet</t>
  </si>
  <si>
    <t>Ctrl + arrow key</t>
  </si>
  <si>
    <t>Move to the edge of the current data region</t>
  </si>
  <si>
    <t>PgDn</t>
  </si>
  <si>
    <t>Move down one screen</t>
  </si>
  <si>
    <t>PgUp</t>
  </si>
  <si>
    <t>Move up one screen</t>
  </si>
  <si>
    <t>Alt + PgDn</t>
  </si>
  <si>
    <t>Move one screen to the right</t>
  </si>
  <si>
    <t>Alt + PgUp</t>
  </si>
  <si>
    <t>Move one screen to the left</t>
  </si>
  <si>
    <t>Entering data on a worksheet</t>
  </si>
  <si>
    <t>Shift + Enter</t>
  </si>
  <si>
    <t>Complete a cell entry and move up one cell</t>
  </si>
  <si>
    <t>Tab</t>
  </si>
  <si>
    <t>Complete a cell entry and move to the right cell</t>
  </si>
  <si>
    <t>Shift + Tab</t>
  </si>
  <si>
    <t>Complete a cell entry and move to the left cell</t>
  </si>
  <si>
    <t>Ctrl + Delete</t>
  </si>
  <si>
    <t>Delete text to the end of the line</t>
  </si>
  <si>
    <t>Shift + F2</t>
  </si>
  <si>
    <t>Edit a cell comment</t>
  </si>
  <si>
    <t>Ctrl + D</t>
  </si>
  <si>
    <t>Fill down (a selected column of cells with the content of the first cell)</t>
  </si>
  <si>
    <t>Ctrl + R</t>
  </si>
  <si>
    <t>Fill to the right (a selected row of cells with the content of the first cell)</t>
  </si>
  <si>
    <t>Working in cells or the formula bar</t>
  </si>
  <si>
    <t>Ctrl+ ~ </t>
  </si>
  <si>
    <t>Display all formulas</t>
  </si>
  <si>
    <t>F2</t>
  </si>
  <si>
    <t>Edit the active cell</t>
  </si>
  <si>
    <t>F3</t>
  </si>
  <si>
    <t>Open the Paste Name window</t>
  </si>
  <si>
    <t>Shift + F3</t>
  </si>
  <si>
    <t>Open the Insert Function (or Function Arguments) window</t>
  </si>
  <si>
    <t>F9</t>
  </si>
  <si>
    <t>Calculate all sheets in all open workbooks</t>
  </si>
  <si>
    <t>Ctrl + Alt + F9</t>
  </si>
  <si>
    <t>Calculate all worksheets in the active workbook</t>
  </si>
  <si>
    <t>Shift + F9</t>
  </si>
  <si>
    <t>Calculate the active worksheet</t>
  </si>
  <si>
    <t>Ctrl + Shift + Enter</t>
  </si>
  <si>
    <t>Enter a formula as an array formula</t>
  </si>
  <si>
    <t>Ctrl + ;(semicolon)</t>
  </si>
  <si>
    <t>Enter the current date</t>
  </si>
  <si>
    <t>Ctrl + Shift + :(colon)</t>
  </si>
  <si>
    <t>Enter the current time</t>
  </si>
  <si>
    <t>Inserting, deleting, and copying selection</t>
  </si>
  <si>
    <t>Delete</t>
  </si>
  <si>
    <t>Clear the contents of the selection</t>
  </si>
  <si>
    <t>Ctrl + - (hyphen)</t>
  </si>
  <si>
    <t>Delete (dialog box)</t>
  </si>
  <si>
    <t>Ctrl + Z</t>
  </si>
  <si>
    <t>Undo the last action</t>
  </si>
  <si>
    <t>Ctrl + Shift + Plus sign</t>
  </si>
  <si>
    <t>Insert (dialog box)</t>
  </si>
  <si>
    <t>Selecting cells, columns, or rows</t>
  </si>
  <si>
    <t>Shift + arrow key</t>
  </si>
  <si>
    <t>Extend the selection by one cell</t>
  </si>
  <si>
    <t>Ctrl + Shift + arrow key</t>
  </si>
  <si>
    <t>Extend the selection to the last nonblank cell in the same column or row</t>
  </si>
  <si>
    <t>Ctrl + space bar</t>
  </si>
  <si>
    <t>Select the entire column</t>
  </si>
  <si>
    <t>Ctrl + A</t>
  </si>
  <si>
    <t>Select the entire worksheet</t>
  </si>
  <si>
    <t>Working with macros</t>
  </si>
  <si>
    <t>Alt + F8</t>
  </si>
  <si>
    <t>Display the Macro dialog box</t>
  </si>
  <si>
    <t>Alt + F11</t>
  </si>
  <si>
    <t>Display the Visual Basic Editor (VBE)</t>
  </si>
  <si>
    <t>Note:  In most cases, these shortcuts are not case sensitive.</t>
  </si>
  <si>
    <t>Date</t>
  </si>
  <si>
    <t>Return</t>
  </si>
  <si>
    <t>Growth</t>
  </si>
  <si>
    <t>CumReturn</t>
  </si>
  <si>
    <t>Month</t>
  </si>
  <si>
    <t>Cumulative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</si>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</sst>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000"/>
  </numFmts>
  <fonts count="16" x14ac:knownFonts="1">
    <font>
      <sz val="10"/>
      <name val="Arial"/>
    </font>
    <font>
      <sz val="11"/>
      <color theme="1"/>
      <name val="Calibri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/>
    <xf numFmtId="9" fontId="6" fillId="0" borderId="0" xfId="0" applyNumberFormat="1" applyFont="1"/>
    <xf numFmtId="2" fontId="6" fillId="0" borderId="0" xfId="0" applyNumberFormat="1" applyFont="1"/>
    <xf numFmtId="9" fontId="6" fillId="0" borderId="0" xfId="0" applyNumberFormat="1" applyFont="1" applyFill="1"/>
    <xf numFmtId="165" fontId="6" fillId="0" borderId="0" xfId="0" applyNumberFormat="1" applyFont="1"/>
    <xf numFmtId="165" fontId="5" fillId="0" borderId="0" xfId="0" applyNumberFormat="1" applyFont="1" applyFill="1"/>
    <xf numFmtId="9" fontId="5" fillId="0" borderId="0" xfId="0" applyNumberFormat="1" applyFont="1" applyFill="1"/>
    <xf numFmtId="0" fontId="8" fillId="0" borderId="0" xfId="1" applyFont="1"/>
    <xf numFmtId="0" fontId="7" fillId="0" borderId="0" xfId="1" applyFont="1"/>
    <xf numFmtId="0" fontId="8" fillId="0" borderId="1" xfId="1" applyFont="1" applyBorder="1" applyAlignment="1">
      <alignment vertical="top" wrapText="1"/>
    </xf>
    <xf numFmtId="0" fontId="7" fillId="0" borderId="0" xfId="1"/>
    <xf numFmtId="0" fontId="8" fillId="0" borderId="0" xfId="1" applyFont="1" applyAlignment="1">
      <alignment wrapText="1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1" fillId="0" borderId="0" xfId="2"/>
    <xf numFmtId="14" fontId="11" fillId="0" borderId="0" xfId="2" applyNumberFormat="1"/>
    <xf numFmtId="166" fontId="11" fillId="0" borderId="0" xfId="2" applyNumberFormat="1"/>
    <xf numFmtId="0" fontId="15" fillId="0" borderId="4" xfId="6" applyFont="1" applyBorder="1" applyAlignment="1">
      <alignment horizontal="left"/>
    </xf>
    <xf numFmtId="0" fontId="15" fillId="0" borderId="4" xfId="6" applyFont="1" applyBorder="1" applyAlignment="1">
      <alignment horizontal="center"/>
    </xf>
    <xf numFmtId="0" fontId="1" fillId="0" borderId="0" xfId="6"/>
    <xf numFmtId="0" fontId="1" fillId="0" borderId="0" xfId="6" applyAlignment="1">
      <alignment horizontal="left"/>
    </xf>
    <xf numFmtId="0" fontId="1" fillId="0" borderId="0" xfId="6" applyAlignment="1">
      <alignment horizontal="center"/>
    </xf>
    <xf numFmtId="0" fontId="9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</cellXfs>
  <cellStyles count="7">
    <cellStyle name="Normal" xfId="0" builtinId="0"/>
    <cellStyle name="Normal 2" xfId="1"/>
    <cellStyle name="Normal 3" xfId="3"/>
    <cellStyle name="Normal 4" xfId="2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'A1.15'!$B$2</c:f>
              <c:strCache>
                <c:ptCount val="1"/>
                <c:pt idx="0">
                  <c:v>Year</c:v>
                </c:pt>
              </c:strCache>
            </c:strRef>
          </c:tx>
          <c:val>
            <c:numRef>
              <c:f>'A1.15'!$B$3:$B$13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'A1.15'!$C$2</c:f>
              <c:strCache>
                <c:ptCount val="1"/>
                <c:pt idx="0">
                  <c:v>Advertising</c:v>
                </c:pt>
              </c:strCache>
            </c:strRef>
          </c:tx>
          <c:val>
            <c:numRef>
              <c:f>'A1.15'!$C$3:$C$13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'A1.15'!$D$2</c:f>
              <c:strCache>
                <c:ptCount val="1"/>
                <c:pt idx="0">
                  <c:v>Sales</c:v>
                </c:pt>
              </c:strCache>
            </c:strRef>
          </c:tx>
          <c:val>
            <c:numRef>
              <c:f>'A1.15'!$D$3:$D$13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27264"/>
        <c:axId val="237628800"/>
      </c:lineChart>
      <c:catAx>
        <c:axId val="23762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37628800"/>
        <c:crosses val="autoZero"/>
        <c:auto val="1"/>
        <c:lblAlgn val="ctr"/>
        <c:lblOffset val="100"/>
        <c:noMultiLvlLbl val="0"/>
      </c:catAx>
      <c:valAx>
        <c:axId val="23762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2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'A1.16'!$C$2</c:f>
              <c:strCache>
                <c:ptCount val="1"/>
                <c:pt idx="0">
                  <c:v>Advertising</c:v>
                </c:pt>
              </c:strCache>
            </c:strRef>
          </c:tx>
          <c:cat>
            <c:numRef>
              <c:f>'A1.16'!$B$3:$B$13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'A1.16'!$C$3:$C$13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'A1.16'!$D$2</c:f>
              <c:strCache>
                <c:ptCount val="1"/>
                <c:pt idx="0">
                  <c:v>Sales</c:v>
                </c:pt>
              </c:strCache>
            </c:strRef>
          </c:tx>
          <c:cat>
            <c:numRef>
              <c:f>'A1.16'!$B$3:$B$13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'A1.16'!$D$3:$D$13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75648"/>
        <c:axId val="250477568"/>
      </c:lineChart>
      <c:catAx>
        <c:axId val="2504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477568"/>
        <c:crosses val="autoZero"/>
        <c:auto val="1"/>
        <c:lblAlgn val="ctr"/>
        <c:lblOffset val="100"/>
        <c:noMultiLvlLbl val="0"/>
      </c:catAx>
      <c:valAx>
        <c:axId val="250477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047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Advertising and Sales 1995-2005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'A1.17'!$C$2</c:f>
              <c:strCache>
                <c:ptCount val="1"/>
                <c:pt idx="0">
                  <c:v>Advertising</c:v>
                </c:pt>
              </c:strCache>
            </c:strRef>
          </c:tx>
          <c:cat>
            <c:numRef>
              <c:f>'A1.17'!$B$3:$B$13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'A1.17'!$C$3:$C$13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'A1.17'!$D$2</c:f>
              <c:strCache>
                <c:ptCount val="1"/>
                <c:pt idx="0">
                  <c:v>Sales</c:v>
                </c:pt>
              </c:strCache>
            </c:strRef>
          </c:tx>
          <c:cat>
            <c:numRef>
              <c:f>'A1.17'!$B$3:$B$13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'A1.17'!$D$3:$D$13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34784"/>
        <c:axId val="260925696"/>
      </c:lineChart>
      <c:catAx>
        <c:axId val="26013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0925696"/>
        <c:crosses val="autoZero"/>
        <c:auto val="1"/>
        <c:lblAlgn val="ctr"/>
        <c:lblOffset val="100"/>
        <c:noMultiLvlLbl val="0"/>
      </c:catAx>
      <c:valAx>
        <c:axId val="260925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6013478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'A1.18'!$D$2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'A1.18'!$C$3:$C$13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'A1.18'!$D$3:$D$13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039232"/>
        <c:axId val="261040768"/>
      </c:scatterChart>
      <c:valAx>
        <c:axId val="261039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1040768"/>
        <c:crosses val="autoZero"/>
        <c:crossBetween val="midCat"/>
      </c:valAx>
      <c:valAx>
        <c:axId val="261040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61039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Sales vs. Advertising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'A1.19'!$D$2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'A1.19'!$C$3:$C$13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'A1.19'!$D$3:$D$13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051136"/>
        <c:axId val="261053056"/>
      </c:scatterChart>
      <c:valAx>
        <c:axId val="261051136"/>
        <c:scaling>
          <c:orientation val="minMax"/>
          <c:max val="7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Advertising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61053056"/>
        <c:crosses val="autoZero"/>
        <c:crossBetween val="midCat"/>
      </c:valAx>
      <c:valAx>
        <c:axId val="261053056"/>
        <c:scaling>
          <c:orientation val="minMax"/>
          <c:max val="1000"/>
          <c:min val="5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6105113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297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2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300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130969</xdr:rowOff>
    </xdr:from>
    <xdr:to>
      <xdr:col>18</xdr:col>
      <xdr:colOff>105984</xdr:colOff>
      <xdr:row>43</xdr:row>
      <xdr:rowOff>96740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731" y="130969"/>
          <a:ext cx="9419053" cy="7174291"/>
        </a:xfrm>
        <a:prstGeom prst="rect">
          <a:avLst/>
        </a:prstGeom>
      </xdr:spPr>
    </xdr:pic>
    <xdr:clientData/>
  </xdr:twoCellAnchor>
  <xdr:twoCellAnchor>
    <xdr:from>
      <xdr:col>13</xdr:col>
      <xdr:colOff>316708</xdr:colOff>
      <xdr:row>13</xdr:row>
      <xdr:rowOff>142875</xdr:rowOff>
    </xdr:from>
    <xdr:to>
      <xdr:col>14</xdr:col>
      <xdr:colOff>535781</xdr:colOff>
      <xdr:row>15</xdr:row>
      <xdr:rowOff>139065</xdr:rowOff>
    </xdr:to>
    <xdr:sp macro="" textlink="">
      <xdr:nvSpPr>
        <xdr:cNvPr id="3" name="TextBox 2"/>
        <xdr:cNvSpPr txBox="1"/>
      </xdr:nvSpPr>
      <xdr:spPr>
        <a:xfrm>
          <a:off x="8241508" y="2322195"/>
          <a:ext cx="828673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Groups</a:t>
          </a:r>
        </a:p>
      </xdr:txBody>
    </xdr:sp>
    <xdr:clientData/>
  </xdr:twoCellAnchor>
  <xdr:twoCellAnchor>
    <xdr:from>
      <xdr:col>9</xdr:col>
      <xdr:colOff>504824</xdr:colOff>
      <xdr:row>4</xdr:row>
      <xdr:rowOff>47625</xdr:rowOff>
    </xdr:from>
    <xdr:to>
      <xdr:col>10</xdr:col>
      <xdr:colOff>511968</xdr:colOff>
      <xdr:row>6</xdr:row>
      <xdr:rowOff>43815</xdr:rowOff>
    </xdr:to>
    <xdr:sp macro="" textlink="">
      <xdr:nvSpPr>
        <xdr:cNvPr id="4" name="TextBox 3"/>
        <xdr:cNvSpPr txBox="1"/>
      </xdr:nvSpPr>
      <xdr:spPr>
        <a:xfrm>
          <a:off x="5991224" y="718185"/>
          <a:ext cx="616744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Tabs</a:t>
          </a:r>
        </a:p>
      </xdr:txBody>
    </xdr:sp>
    <xdr:clientData/>
  </xdr:twoCellAnchor>
  <xdr:twoCellAnchor>
    <xdr:from>
      <xdr:col>11</xdr:col>
      <xdr:colOff>342899</xdr:colOff>
      <xdr:row>32</xdr:row>
      <xdr:rowOff>28575</xdr:rowOff>
    </xdr:from>
    <xdr:to>
      <xdr:col>13</xdr:col>
      <xdr:colOff>535781</xdr:colOff>
      <xdr:row>34</xdr:row>
      <xdr:rowOff>24765</xdr:rowOff>
    </xdr:to>
    <xdr:sp macro="" textlink="">
      <xdr:nvSpPr>
        <xdr:cNvPr id="5" name="TextBox 4"/>
        <xdr:cNvSpPr txBox="1"/>
      </xdr:nvSpPr>
      <xdr:spPr>
        <a:xfrm>
          <a:off x="7048499" y="5393055"/>
          <a:ext cx="141208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Message Area</a:t>
          </a:r>
        </a:p>
      </xdr:txBody>
    </xdr:sp>
    <xdr:clientData/>
  </xdr:twoCellAnchor>
  <xdr:twoCellAnchor>
    <xdr:from>
      <xdr:col>13</xdr:col>
      <xdr:colOff>519113</xdr:colOff>
      <xdr:row>27</xdr:row>
      <xdr:rowOff>114300</xdr:rowOff>
    </xdr:from>
    <xdr:to>
      <xdr:col>15</xdr:col>
      <xdr:colOff>416720</xdr:colOff>
      <xdr:row>29</xdr:row>
      <xdr:rowOff>110490</xdr:rowOff>
    </xdr:to>
    <xdr:sp macro="" textlink="">
      <xdr:nvSpPr>
        <xdr:cNvPr id="6" name="TextBox 5"/>
        <xdr:cNvSpPr txBox="1"/>
      </xdr:nvSpPr>
      <xdr:spPr>
        <a:xfrm>
          <a:off x="8443913" y="4640580"/>
          <a:ext cx="111680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Scroll Bars</a:t>
          </a:r>
        </a:p>
      </xdr:txBody>
    </xdr:sp>
    <xdr:clientData/>
  </xdr:twoCellAnchor>
  <xdr:twoCellAnchor>
    <xdr:from>
      <xdr:col>9</xdr:col>
      <xdr:colOff>133351</xdr:colOff>
      <xdr:row>25</xdr:row>
      <xdr:rowOff>76199</xdr:rowOff>
    </xdr:from>
    <xdr:to>
      <xdr:col>11</xdr:col>
      <xdr:colOff>23814</xdr:colOff>
      <xdr:row>27</xdr:row>
      <xdr:rowOff>72389</xdr:rowOff>
    </xdr:to>
    <xdr:sp macro="" textlink="">
      <xdr:nvSpPr>
        <xdr:cNvPr id="7" name="TextBox 6"/>
        <xdr:cNvSpPr txBox="1"/>
      </xdr:nvSpPr>
      <xdr:spPr>
        <a:xfrm>
          <a:off x="5619751" y="4267199"/>
          <a:ext cx="1109663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Fill Handle</a:t>
          </a:r>
        </a:p>
      </xdr:txBody>
    </xdr:sp>
    <xdr:clientData/>
  </xdr:twoCellAnchor>
  <xdr:twoCellAnchor>
    <xdr:from>
      <xdr:col>4</xdr:col>
      <xdr:colOff>107156</xdr:colOff>
      <xdr:row>23</xdr:row>
      <xdr:rowOff>90487</xdr:rowOff>
    </xdr:from>
    <xdr:to>
      <xdr:col>6</xdr:col>
      <xdr:colOff>30957</xdr:colOff>
      <xdr:row>25</xdr:row>
      <xdr:rowOff>86677</xdr:rowOff>
    </xdr:to>
    <xdr:sp macro="" textlink="">
      <xdr:nvSpPr>
        <xdr:cNvPr id="8" name="TextBox 7"/>
        <xdr:cNvSpPr txBox="1"/>
      </xdr:nvSpPr>
      <xdr:spPr>
        <a:xfrm>
          <a:off x="2545556" y="3946207"/>
          <a:ext cx="1143001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Cell Cursor</a:t>
          </a:r>
        </a:p>
      </xdr:txBody>
    </xdr:sp>
    <xdr:clientData/>
  </xdr:twoCellAnchor>
  <xdr:twoCellAnchor>
    <xdr:from>
      <xdr:col>4</xdr:col>
      <xdr:colOff>466725</xdr:colOff>
      <xdr:row>12</xdr:row>
      <xdr:rowOff>30957</xdr:rowOff>
    </xdr:from>
    <xdr:to>
      <xdr:col>6</xdr:col>
      <xdr:colOff>309562</xdr:colOff>
      <xdr:row>14</xdr:row>
      <xdr:rowOff>27147</xdr:rowOff>
    </xdr:to>
    <xdr:sp macro="" textlink="">
      <xdr:nvSpPr>
        <xdr:cNvPr id="9" name="TextBox 8"/>
        <xdr:cNvSpPr txBox="1"/>
      </xdr:nvSpPr>
      <xdr:spPr>
        <a:xfrm>
          <a:off x="2905125" y="2042637"/>
          <a:ext cx="106203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Name Box</a:t>
          </a:r>
        </a:p>
      </xdr:txBody>
    </xdr:sp>
    <xdr:clientData/>
  </xdr:twoCellAnchor>
  <xdr:twoCellAnchor>
    <xdr:from>
      <xdr:col>8</xdr:col>
      <xdr:colOff>502444</xdr:colOff>
      <xdr:row>12</xdr:row>
      <xdr:rowOff>83344</xdr:rowOff>
    </xdr:from>
    <xdr:to>
      <xdr:col>10</xdr:col>
      <xdr:colOff>535781</xdr:colOff>
      <xdr:row>14</xdr:row>
      <xdr:rowOff>74772</xdr:rowOff>
    </xdr:to>
    <xdr:sp macro="" textlink="">
      <xdr:nvSpPr>
        <xdr:cNvPr id="10" name="TextBox 9"/>
        <xdr:cNvSpPr txBox="1"/>
      </xdr:nvSpPr>
      <xdr:spPr>
        <a:xfrm>
          <a:off x="5379244" y="2095024"/>
          <a:ext cx="1252537" cy="326708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Formula Bar</a:t>
          </a:r>
        </a:p>
      </xdr:txBody>
    </xdr:sp>
    <xdr:clientData/>
  </xdr:twoCellAnchor>
  <xdr:twoCellAnchor>
    <xdr:from>
      <xdr:col>15</xdr:col>
      <xdr:colOff>269082</xdr:colOff>
      <xdr:row>16</xdr:row>
      <xdr:rowOff>9526</xdr:rowOff>
    </xdr:from>
    <xdr:to>
      <xdr:col>16</xdr:col>
      <xdr:colOff>464344</xdr:colOff>
      <xdr:row>18</xdr:row>
      <xdr:rowOff>5716</xdr:rowOff>
    </xdr:to>
    <xdr:sp macro="" textlink="">
      <xdr:nvSpPr>
        <xdr:cNvPr id="11" name="TextBox 10"/>
        <xdr:cNvSpPr txBox="1"/>
      </xdr:nvSpPr>
      <xdr:spPr>
        <a:xfrm>
          <a:off x="9413082" y="2691766"/>
          <a:ext cx="80486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Ribbon</a:t>
          </a:r>
        </a:p>
      </xdr:txBody>
    </xdr:sp>
    <xdr:clientData/>
  </xdr:twoCellAnchor>
  <xdr:twoCellAnchor>
    <xdr:from>
      <xdr:col>5</xdr:col>
      <xdr:colOff>371474</xdr:colOff>
      <xdr:row>4</xdr:row>
      <xdr:rowOff>152400</xdr:rowOff>
    </xdr:from>
    <xdr:to>
      <xdr:col>8</xdr:col>
      <xdr:colOff>535781</xdr:colOff>
      <xdr:row>6</xdr:row>
      <xdr:rowOff>148590</xdr:rowOff>
    </xdr:to>
    <xdr:sp macro="" textlink="">
      <xdr:nvSpPr>
        <xdr:cNvPr id="12" name="TextBox 11"/>
        <xdr:cNvSpPr txBox="1"/>
      </xdr:nvSpPr>
      <xdr:spPr>
        <a:xfrm>
          <a:off x="3419474" y="822960"/>
          <a:ext cx="1993107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Quick Access Toolbar</a:t>
          </a:r>
        </a:p>
      </xdr:txBody>
    </xdr:sp>
    <xdr:clientData/>
  </xdr:twoCellAnchor>
  <xdr:twoCellAnchor>
    <xdr:from>
      <xdr:col>4</xdr:col>
      <xdr:colOff>409575</xdr:colOff>
      <xdr:row>27</xdr:row>
      <xdr:rowOff>47625</xdr:rowOff>
    </xdr:from>
    <xdr:to>
      <xdr:col>7</xdr:col>
      <xdr:colOff>583407</xdr:colOff>
      <xdr:row>29</xdr:row>
      <xdr:rowOff>43815</xdr:rowOff>
    </xdr:to>
    <xdr:sp macro="" textlink="">
      <xdr:nvSpPr>
        <xdr:cNvPr id="13" name="TextBox 12"/>
        <xdr:cNvSpPr txBox="1"/>
      </xdr:nvSpPr>
      <xdr:spPr>
        <a:xfrm>
          <a:off x="2847975" y="4573905"/>
          <a:ext cx="2002632" cy="33147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Tab Scrolling Buttons</a:t>
          </a:r>
        </a:p>
      </xdr:txBody>
    </xdr:sp>
    <xdr:clientData/>
  </xdr:twoCellAnchor>
  <xdr:twoCellAnchor>
    <xdr:from>
      <xdr:col>6</xdr:col>
      <xdr:colOff>466725</xdr:colOff>
      <xdr:row>31</xdr:row>
      <xdr:rowOff>0</xdr:rowOff>
    </xdr:from>
    <xdr:to>
      <xdr:col>8</xdr:col>
      <xdr:colOff>357188</xdr:colOff>
      <xdr:row>32</xdr:row>
      <xdr:rowOff>158115</xdr:rowOff>
    </xdr:to>
    <xdr:sp macro="" textlink="">
      <xdr:nvSpPr>
        <xdr:cNvPr id="14" name="TextBox 13"/>
        <xdr:cNvSpPr txBox="1"/>
      </xdr:nvSpPr>
      <xdr:spPr>
        <a:xfrm>
          <a:off x="4124325" y="5196840"/>
          <a:ext cx="1109663" cy="32575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600" b="1"/>
            <a:t>Sheet Tabs</a:t>
          </a:r>
        </a:p>
      </xdr:txBody>
    </xdr:sp>
    <xdr:clientData/>
  </xdr:twoCellAnchor>
  <xdr:twoCellAnchor>
    <xdr:from>
      <xdr:col>4</xdr:col>
      <xdr:colOff>309565</xdr:colOff>
      <xdr:row>1</xdr:row>
      <xdr:rowOff>142876</xdr:rowOff>
    </xdr:from>
    <xdr:to>
      <xdr:col>7</xdr:col>
      <xdr:colOff>150019</xdr:colOff>
      <xdr:row>4</xdr:row>
      <xdr:rowOff>152400</xdr:rowOff>
    </xdr:to>
    <xdr:cxnSp macro="">
      <xdr:nvCxnSpPr>
        <xdr:cNvPr id="15" name="Straight Arrow Connector 14"/>
        <xdr:cNvCxnSpPr>
          <a:stCxn id="12" idx="0"/>
        </xdr:cNvCxnSpPr>
      </xdr:nvCxnSpPr>
      <xdr:spPr>
        <a:xfrm flipH="1" flipV="1">
          <a:off x="2747965" y="310516"/>
          <a:ext cx="1669254" cy="512444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440531</xdr:colOff>
      <xdr:row>2</xdr:row>
      <xdr:rowOff>154781</xdr:rowOff>
    </xdr:from>
    <xdr:to>
      <xdr:col>9</xdr:col>
      <xdr:colOff>498873</xdr:colOff>
      <xdr:row>5</xdr:row>
      <xdr:rowOff>54769</xdr:rowOff>
    </xdr:to>
    <xdr:cxnSp macro="">
      <xdr:nvCxnSpPr>
        <xdr:cNvPr id="16" name="Straight Arrow Connector 15"/>
        <xdr:cNvCxnSpPr/>
      </xdr:nvCxnSpPr>
      <xdr:spPr>
        <a:xfrm flipH="1" flipV="1">
          <a:off x="4098131" y="490061"/>
          <a:ext cx="1887142" cy="40290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178597</xdr:colOff>
      <xdr:row>9</xdr:row>
      <xdr:rowOff>47626</xdr:rowOff>
    </xdr:from>
    <xdr:to>
      <xdr:col>9</xdr:col>
      <xdr:colOff>519113</xdr:colOff>
      <xdr:row>12</xdr:row>
      <xdr:rowOff>83344</xdr:rowOff>
    </xdr:to>
    <xdr:cxnSp macro="">
      <xdr:nvCxnSpPr>
        <xdr:cNvPr id="17" name="Straight Arrow Connector 16"/>
        <xdr:cNvCxnSpPr>
          <a:stCxn id="10" idx="0"/>
        </xdr:cNvCxnSpPr>
      </xdr:nvCxnSpPr>
      <xdr:spPr>
        <a:xfrm flipH="1" flipV="1">
          <a:off x="4445797" y="1556386"/>
          <a:ext cx="1559716" cy="53863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440533</xdr:colOff>
      <xdr:row>9</xdr:row>
      <xdr:rowOff>35721</xdr:rowOff>
    </xdr:from>
    <xdr:to>
      <xdr:col>5</xdr:col>
      <xdr:colOff>388144</xdr:colOff>
      <xdr:row>12</xdr:row>
      <xdr:rowOff>30957</xdr:rowOff>
    </xdr:to>
    <xdr:cxnSp macro="">
      <xdr:nvCxnSpPr>
        <xdr:cNvPr id="18" name="Straight Arrow Connector 17"/>
        <xdr:cNvCxnSpPr>
          <a:stCxn id="9" idx="0"/>
        </xdr:cNvCxnSpPr>
      </xdr:nvCxnSpPr>
      <xdr:spPr>
        <a:xfrm flipH="1" flipV="1">
          <a:off x="2878933" y="1544481"/>
          <a:ext cx="557211" cy="498156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122635</xdr:colOff>
      <xdr:row>8</xdr:row>
      <xdr:rowOff>11907</xdr:rowOff>
    </xdr:from>
    <xdr:to>
      <xdr:col>15</xdr:col>
      <xdr:colOff>416719</xdr:colOff>
      <xdr:row>13</xdr:row>
      <xdr:rowOff>142875</xdr:rowOff>
    </xdr:to>
    <xdr:cxnSp macro="">
      <xdr:nvCxnSpPr>
        <xdr:cNvPr id="19" name="Straight Arrow Connector 18"/>
        <xdr:cNvCxnSpPr>
          <a:stCxn id="3" idx="0"/>
        </xdr:cNvCxnSpPr>
      </xdr:nvCxnSpPr>
      <xdr:spPr>
        <a:xfrm flipV="1">
          <a:off x="8657035" y="1353027"/>
          <a:ext cx="903684" cy="969168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583407</xdr:colOff>
      <xdr:row>6</xdr:row>
      <xdr:rowOff>71438</xdr:rowOff>
    </xdr:from>
    <xdr:to>
      <xdr:col>17</xdr:col>
      <xdr:colOff>476250</xdr:colOff>
      <xdr:row>16</xdr:row>
      <xdr:rowOff>16670</xdr:rowOff>
    </xdr:to>
    <xdr:cxnSp macro="">
      <xdr:nvCxnSpPr>
        <xdr:cNvPr id="20" name="Straight Arrow Connector 19"/>
        <xdr:cNvCxnSpPr/>
      </xdr:nvCxnSpPr>
      <xdr:spPr>
        <a:xfrm flipV="1">
          <a:off x="9727407" y="1077278"/>
          <a:ext cx="1112043" cy="1621632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392909</xdr:colOff>
      <xdr:row>34</xdr:row>
      <xdr:rowOff>24765</xdr:rowOff>
    </xdr:from>
    <xdr:to>
      <xdr:col>12</xdr:col>
      <xdr:colOff>439340</xdr:colOff>
      <xdr:row>42</xdr:row>
      <xdr:rowOff>71438</xdr:rowOff>
    </xdr:to>
    <xdr:cxnSp macro="">
      <xdr:nvCxnSpPr>
        <xdr:cNvPr id="21" name="Straight Arrow Connector 20"/>
        <xdr:cNvCxnSpPr>
          <a:stCxn id="5" idx="2"/>
        </xdr:cNvCxnSpPr>
      </xdr:nvCxnSpPr>
      <xdr:spPr>
        <a:xfrm flipH="1">
          <a:off x="7098509" y="5724525"/>
          <a:ext cx="656031" cy="138779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250032</xdr:colOff>
      <xdr:row>32</xdr:row>
      <xdr:rowOff>158115</xdr:rowOff>
    </xdr:from>
    <xdr:to>
      <xdr:col>7</xdr:col>
      <xdr:colOff>411957</xdr:colOff>
      <xdr:row>41</xdr:row>
      <xdr:rowOff>47625</xdr:rowOff>
    </xdr:to>
    <xdr:cxnSp macro="">
      <xdr:nvCxnSpPr>
        <xdr:cNvPr id="22" name="Straight Arrow Connector 21"/>
        <xdr:cNvCxnSpPr>
          <a:stCxn id="14" idx="2"/>
        </xdr:cNvCxnSpPr>
      </xdr:nvCxnSpPr>
      <xdr:spPr>
        <a:xfrm flipH="1">
          <a:off x="3298032" y="5522595"/>
          <a:ext cx="1381125" cy="139827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416720</xdr:colOff>
      <xdr:row>28</xdr:row>
      <xdr:rowOff>112396</xdr:rowOff>
    </xdr:from>
    <xdr:to>
      <xdr:col>17</xdr:col>
      <xdr:colOff>571500</xdr:colOff>
      <xdr:row>31</xdr:row>
      <xdr:rowOff>0</xdr:rowOff>
    </xdr:to>
    <xdr:cxnSp macro="">
      <xdr:nvCxnSpPr>
        <xdr:cNvPr id="23" name="Straight Arrow Connector 22"/>
        <xdr:cNvCxnSpPr>
          <a:stCxn id="6" idx="3"/>
        </xdr:cNvCxnSpPr>
      </xdr:nvCxnSpPr>
      <xdr:spPr>
        <a:xfrm>
          <a:off x="9560720" y="4806316"/>
          <a:ext cx="1373980" cy="390524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467916</xdr:colOff>
      <xdr:row>29</xdr:row>
      <xdr:rowOff>110490</xdr:rowOff>
    </xdr:from>
    <xdr:to>
      <xdr:col>15</xdr:col>
      <xdr:colOff>226219</xdr:colOff>
      <xdr:row>41</xdr:row>
      <xdr:rowOff>59531</xdr:rowOff>
    </xdr:to>
    <xdr:cxnSp macro="">
      <xdr:nvCxnSpPr>
        <xdr:cNvPr id="24" name="Straight Arrow Connector 23"/>
        <xdr:cNvCxnSpPr>
          <a:stCxn id="6" idx="2"/>
        </xdr:cNvCxnSpPr>
      </xdr:nvCxnSpPr>
      <xdr:spPr>
        <a:xfrm>
          <a:off x="9002316" y="4972050"/>
          <a:ext cx="367903" cy="1960721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273846</xdr:colOff>
      <xdr:row>29</xdr:row>
      <xdr:rowOff>43815</xdr:rowOff>
    </xdr:from>
    <xdr:to>
      <xdr:col>6</xdr:col>
      <xdr:colOff>192881</xdr:colOff>
      <xdr:row>41</xdr:row>
      <xdr:rowOff>71437</xdr:rowOff>
    </xdr:to>
    <xdr:cxnSp macro="">
      <xdr:nvCxnSpPr>
        <xdr:cNvPr id="25" name="Straight Arrow Connector 24"/>
        <xdr:cNvCxnSpPr>
          <a:stCxn id="13" idx="2"/>
        </xdr:cNvCxnSpPr>
      </xdr:nvCxnSpPr>
      <xdr:spPr>
        <a:xfrm flipH="1">
          <a:off x="2102646" y="4905375"/>
          <a:ext cx="1747835" cy="20393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488156</xdr:colOff>
      <xdr:row>22</xdr:row>
      <xdr:rowOff>119063</xdr:rowOff>
    </xdr:from>
    <xdr:to>
      <xdr:col>10</xdr:col>
      <xdr:colOff>78582</xdr:colOff>
      <xdr:row>25</xdr:row>
      <xdr:rowOff>76199</xdr:rowOff>
    </xdr:to>
    <xdr:cxnSp macro="">
      <xdr:nvCxnSpPr>
        <xdr:cNvPr id="26" name="Straight Arrow Connector 25"/>
        <xdr:cNvCxnSpPr>
          <a:stCxn id="7" idx="0"/>
        </xdr:cNvCxnSpPr>
      </xdr:nvCxnSpPr>
      <xdr:spPr>
        <a:xfrm flipH="1" flipV="1">
          <a:off x="5364956" y="3807143"/>
          <a:ext cx="809626" cy="460056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30957</xdr:colOff>
      <xdr:row>22</xdr:row>
      <xdr:rowOff>119064</xdr:rowOff>
    </xdr:from>
    <xdr:to>
      <xdr:col>6</xdr:col>
      <xdr:colOff>595312</xdr:colOff>
      <xdr:row>24</xdr:row>
      <xdr:rowOff>88583</xdr:rowOff>
    </xdr:to>
    <xdr:cxnSp macro="">
      <xdr:nvCxnSpPr>
        <xdr:cNvPr id="27" name="Straight Arrow Connector 26"/>
        <xdr:cNvCxnSpPr>
          <a:stCxn id="8" idx="3"/>
        </xdr:cNvCxnSpPr>
      </xdr:nvCxnSpPr>
      <xdr:spPr>
        <a:xfrm flipV="1">
          <a:off x="3688557" y="3807144"/>
          <a:ext cx="564355" cy="304799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35719</xdr:colOff>
      <xdr:row>8</xdr:row>
      <xdr:rowOff>47625</xdr:rowOff>
    </xdr:from>
    <xdr:to>
      <xdr:col>14</xdr:col>
      <xdr:colOff>122635</xdr:colOff>
      <xdr:row>13</xdr:row>
      <xdr:rowOff>142875</xdr:rowOff>
    </xdr:to>
    <xdr:cxnSp macro="">
      <xdr:nvCxnSpPr>
        <xdr:cNvPr id="28" name="Straight Arrow Connector 27"/>
        <xdr:cNvCxnSpPr>
          <a:stCxn id="3" idx="0"/>
        </xdr:cNvCxnSpPr>
      </xdr:nvCxnSpPr>
      <xdr:spPr>
        <a:xfrm flipH="1" flipV="1">
          <a:off x="7350919" y="1388745"/>
          <a:ext cx="1306116" cy="933450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464344</xdr:colOff>
      <xdr:row>3</xdr:row>
      <xdr:rowOff>35718</xdr:rowOff>
    </xdr:from>
    <xdr:to>
      <xdr:col>9</xdr:col>
      <xdr:colOff>504824</xdr:colOff>
      <xdr:row>5</xdr:row>
      <xdr:rowOff>45720</xdr:rowOff>
    </xdr:to>
    <xdr:cxnSp macro="">
      <xdr:nvCxnSpPr>
        <xdr:cNvPr id="29" name="Straight Arrow Connector 28"/>
        <xdr:cNvCxnSpPr>
          <a:stCxn id="4" idx="1"/>
        </xdr:cNvCxnSpPr>
      </xdr:nvCxnSpPr>
      <xdr:spPr>
        <a:xfrm flipH="1" flipV="1">
          <a:off x="5341144" y="538638"/>
          <a:ext cx="650080" cy="345282"/>
        </a:xfrm>
        <a:prstGeom prst="straightConnector1">
          <a:avLst/>
        </a:prstGeom>
        <a:ln>
          <a:headEnd type="none" w="med" len="med"/>
          <a:tailEnd type="triangl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123825</xdr:rowOff>
    </xdr:from>
    <xdr:to>
      <xdr:col>9</xdr:col>
      <xdr:colOff>419100</xdr:colOff>
      <xdr:row>22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5</xdr:row>
      <xdr:rowOff>123825</xdr:rowOff>
    </xdr:from>
    <xdr:to>
      <xdr:col>11</xdr:col>
      <xdr:colOff>352424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5</xdr:row>
      <xdr:rowOff>123825</xdr:rowOff>
    </xdr:from>
    <xdr:to>
      <xdr:col>11</xdr:col>
      <xdr:colOff>533400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28575</xdr:rowOff>
    </xdr:from>
    <xdr:to>
      <xdr:col>9</xdr:col>
      <xdr:colOff>285750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28575</xdr:rowOff>
    </xdr:from>
    <xdr:to>
      <xdr:col>9</xdr:col>
      <xdr:colOff>285750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cultyHome\Baker,%20Ken\ModelingBook\4thEdition\Files%20for%20Web\Figures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6"/>
      <sheetName val="4.7"/>
      <sheetName val="4.8"/>
      <sheetName val="4.9"/>
      <sheetName val="4.10"/>
      <sheetName val="4.13"/>
      <sheetName val="4.14"/>
      <sheetName val="4.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0.05</v>
          </cell>
        </row>
        <row r="3">
          <cell r="C3">
            <v>2005</v>
          </cell>
        </row>
        <row r="4">
          <cell r="C4">
            <v>3</v>
          </cell>
        </row>
        <row r="5">
          <cell r="C5">
            <v>0.15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6" sqref="E16"/>
    </sheetView>
  </sheetViews>
  <sheetFormatPr defaultRowHeight="15" x14ac:dyDescent="0.25"/>
  <cols>
    <col min="1" max="1" width="11.7109375" style="27" customWidth="1"/>
    <col min="2" max="3" width="11.7109375" style="26" customWidth="1"/>
    <col min="4" max="16384" width="9.140625" style="26"/>
  </cols>
  <sheetData>
    <row r="1" spans="1:3" x14ac:dyDescent="0.25">
      <c r="A1" s="24" t="s">
        <v>112</v>
      </c>
      <c r="B1" s="25" t="s">
        <v>30</v>
      </c>
      <c r="C1" s="25" t="s">
        <v>113</v>
      </c>
    </row>
    <row r="2" spans="1:3" x14ac:dyDescent="0.25">
      <c r="A2" s="27" t="s">
        <v>114</v>
      </c>
      <c r="B2" s="28">
        <v>145</v>
      </c>
      <c r="C2" s="28">
        <f>SUM($B$2:$B2)</f>
        <v>145</v>
      </c>
    </row>
    <row r="3" spans="1:3" x14ac:dyDescent="0.25">
      <c r="A3" s="27" t="s">
        <v>115</v>
      </c>
      <c r="B3" s="28">
        <v>106</v>
      </c>
      <c r="C3" s="28">
        <f>SUM($B$2:$B3)</f>
        <v>251</v>
      </c>
    </row>
    <row r="4" spans="1:3" x14ac:dyDescent="0.25">
      <c r="A4" s="27" t="s">
        <v>116</v>
      </c>
      <c r="B4" s="28">
        <v>76</v>
      </c>
      <c r="C4" s="28">
        <f>SUM($B$2:$B4)</f>
        <v>327</v>
      </c>
    </row>
    <row r="5" spans="1:3" x14ac:dyDescent="0.25">
      <c r="A5" s="27" t="s">
        <v>117</v>
      </c>
      <c r="B5" s="28">
        <v>89</v>
      </c>
      <c r="C5" s="28">
        <f>SUM($B$2:$B5)</f>
        <v>416</v>
      </c>
    </row>
    <row r="6" spans="1:3" x14ac:dyDescent="0.25">
      <c r="A6" s="27" t="s">
        <v>118</v>
      </c>
      <c r="B6" s="28">
        <v>106</v>
      </c>
      <c r="C6" s="28">
        <f>SUM($B$2:$B6)</f>
        <v>522</v>
      </c>
    </row>
    <row r="7" spans="1:3" x14ac:dyDescent="0.25">
      <c r="A7" s="27" t="s">
        <v>119</v>
      </c>
      <c r="B7" s="28">
        <v>113</v>
      </c>
      <c r="C7" s="28">
        <f>SUM($B$2:$B7)</f>
        <v>635</v>
      </c>
    </row>
    <row r="8" spans="1:3" x14ac:dyDescent="0.25">
      <c r="A8" s="27" t="s">
        <v>120</v>
      </c>
      <c r="B8" s="28">
        <v>96</v>
      </c>
      <c r="C8" s="28">
        <f>SUM($B$2:$B8)</f>
        <v>731</v>
      </c>
    </row>
    <row r="9" spans="1:3" x14ac:dyDescent="0.25">
      <c r="A9" s="27" t="s">
        <v>121</v>
      </c>
      <c r="B9" s="28">
        <v>66</v>
      </c>
      <c r="C9" s="28">
        <f>SUM($B$2:$B9)</f>
        <v>797</v>
      </c>
    </row>
    <row r="10" spans="1:3" x14ac:dyDescent="0.25">
      <c r="A10" s="27" t="s">
        <v>122</v>
      </c>
      <c r="B10" s="28">
        <v>104</v>
      </c>
      <c r="C10" s="28">
        <f>SUM($B$2:$B10)</f>
        <v>901</v>
      </c>
    </row>
    <row r="11" spans="1:3" x14ac:dyDescent="0.25">
      <c r="A11" s="27" t="s">
        <v>123</v>
      </c>
      <c r="B11" s="28">
        <v>73</v>
      </c>
      <c r="C11" s="28">
        <f>SUM($B$2:$B11)</f>
        <v>974</v>
      </c>
    </row>
    <row r="12" spans="1:3" x14ac:dyDescent="0.25">
      <c r="A12" s="27" t="s">
        <v>124</v>
      </c>
      <c r="B12" s="28">
        <v>77</v>
      </c>
      <c r="C12" s="28">
        <f>SUM($B$2:$B12)</f>
        <v>1051</v>
      </c>
    </row>
    <row r="13" spans="1:3" x14ac:dyDescent="0.25">
      <c r="A13" s="27" t="s">
        <v>125</v>
      </c>
      <c r="B13" s="28">
        <v>119</v>
      </c>
      <c r="C13" s="28">
        <f>SUM($B$2:$B13)</f>
        <v>1170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21"/>
  <sheetViews>
    <sheetView workbookViewId="0">
      <selection activeCell="N27" sqref="N27"/>
    </sheetView>
  </sheetViews>
  <sheetFormatPr defaultRowHeight="15" x14ac:dyDescent="0.25"/>
  <cols>
    <col min="1" max="1" width="12.140625" style="21" customWidth="1"/>
    <col min="2" max="3" width="9.7109375" style="21" customWidth="1"/>
    <col min="4" max="4" width="10.7109375" style="21" customWidth="1"/>
    <col min="5" max="16384" width="9.140625" style="21"/>
  </cols>
  <sheetData>
    <row r="1" spans="1:4" x14ac:dyDescent="0.25">
      <c r="A1" s="19" t="s">
        <v>108</v>
      </c>
      <c r="B1" s="20" t="s">
        <v>109</v>
      </c>
      <c r="C1" s="20" t="s">
        <v>110</v>
      </c>
      <c r="D1" s="20" t="s">
        <v>111</v>
      </c>
    </row>
    <row r="2" spans="1:4" x14ac:dyDescent="0.25">
      <c r="A2" s="22">
        <v>40406</v>
      </c>
      <c r="B2" s="23">
        <v>-2.29E-2</v>
      </c>
      <c r="C2" s="23">
        <f>1+B2</f>
        <v>0.97709999999999997</v>
      </c>
      <c r="D2" s="23">
        <f>PRODUCT($C$2:C2)-1</f>
        <v>-2.2900000000000031E-2</v>
      </c>
    </row>
    <row r="3" spans="1:4" x14ac:dyDescent="0.25">
      <c r="A3" s="22">
        <v>40413</v>
      </c>
      <c r="B3" s="23">
        <v>-2.1299999999999999E-2</v>
      </c>
      <c r="C3" s="23">
        <f t="shared" ref="C3:C21" si="0">1+B3</f>
        <v>0.97870000000000001</v>
      </c>
      <c r="D3" s="23">
        <f>PRODUCT($C$2:C3)-1</f>
        <v>-4.3712230000000019E-2</v>
      </c>
    </row>
    <row r="4" spans="1:4" x14ac:dyDescent="0.25">
      <c r="A4" s="22">
        <v>40420</v>
      </c>
      <c r="B4" s="23">
        <v>4.65E-2</v>
      </c>
      <c r="C4" s="23">
        <f t="shared" si="0"/>
        <v>1.0465</v>
      </c>
      <c r="D4" s="23">
        <f>PRODUCT($C$2:C4)-1</f>
        <v>7.5515130499992367E-4</v>
      </c>
    </row>
    <row r="5" spans="1:4" x14ac:dyDescent="0.25">
      <c r="A5" s="22">
        <v>40428</v>
      </c>
      <c r="B5" s="23">
        <v>3.8199999999999998E-2</v>
      </c>
      <c r="C5" s="23">
        <f t="shared" si="0"/>
        <v>1.0382</v>
      </c>
      <c r="D5" s="23">
        <f>PRODUCT($C$2:C5)-1</f>
        <v>3.8983998084850979E-2</v>
      </c>
    </row>
    <row r="6" spans="1:4" x14ac:dyDescent="0.25">
      <c r="A6" s="22">
        <v>40434</v>
      </c>
      <c r="B6" s="23">
        <v>2.6800000000000001E-2</v>
      </c>
      <c r="C6" s="23">
        <f t="shared" si="0"/>
        <v>1.0267999999999999</v>
      </c>
      <c r="D6" s="23">
        <f>PRODUCT($C$2:C6)-1</f>
        <v>6.6828769233524987E-2</v>
      </c>
    </row>
    <row r="7" spans="1:4" x14ac:dyDescent="0.25">
      <c r="A7" s="22">
        <v>40441</v>
      </c>
      <c r="B7" s="23">
        <v>2.2800000000000001E-2</v>
      </c>
      <c r="C7" s="23">
        <f t="shared" si="0"/>
        <v>1.0227999999999999</v>
      </c>
      <c r="D7" s="23">
        <f>PRODUCT($C$2:C7)-1</f>
        <v>9.1152465172049224E-2</v>
      </c>
    </row>
    <row r="8" spans="1:4" x14ac:dyDescent="0.25">
      <c r="A8" s="22">
        <v>40448</v>
      </c>
      <c r="B8" s="23">
        <v>-1.78E-2</v>
      </c>
      <c r="C8" s="23">
        <f t="shared" si="0"/>
        <v>0.98219999999999996</v>
      </c>
      <c r="D8" s="23">
        <f>PRODUCT($C$2:C8)-1</f>
        <v>7.1729951291986671E-2</v>
      </c>
    </row>
    <row r="9" spans="1:4" x14ac:dyDescent="0.25">
      <c r="A9" s="22">
        <v>40455</v>
      </c>
      <c r="B9" s="23">
        <v>4.5999999999999999E-2</v>
      </c>
      <c r="C9" s="23">
        <f t="shared" si="0"/>
        <v>1.046</v>
      </c>
      <c r="D9" s="23">
        <f>PRODUCT($C$2:C9)-1</f>
        <v>0.12102952905141806</v>
      </c>
    </row>
    <row r="10" spans="1:4" x14ac:dyDescent="0.25">
      <c r="A10" s="22">
        <v>40462</v>
      </c>
      <c r="B10" s="23">
        <v>-4.7699999999999999E-2</v>
      </c>
      <c r="C10" s="23">
        <f t="shared" si="0"/>
        <v>0.95230000000000004</v>
      </c>
      <c r="D10" s="23">
        <f>PRODUCT($C$2:C10)-1</f>
        <v>6.755642051566535E-2</v>
      </c>
    </row>
    <row r="11" spans="1:4" x14ac:dyDescent="0.25">
      <c r="A11" s="22">
        <v>40469</v>
      </c>
      <c r="B11" s="23">
        <v>-1.4999999999999999E-2</v>
      </c>
      <c r="C11" s="23">
        <f t="shared" si="0"/>
        <v>0.98499999999999999</v>
      </c>
      <c r="D11" s="23">
        <f>PRODUCT($C$2:C11)-1</f>
        <v>5.1543074207930362E-2</v>
      </c>
    </row>
    <row r="12" spans="1:4" x14ac:dyDescent="0.25">
      <c r="A12" s="22">
        <v>40476</v>
      </c>
      <c r="B12" s="23">
        <v>-2E-3</v>
      </c>
      <c r="C12" s="23">
        <f t="shared" si="0"/>
        <v>0.998</v>
      </c>
      <c r="D12" s="23">
        <f>PRODUCT($C$2:C12)-1</f>
        <v>4.9439988059514439E-2</v>
      </c>
    </row>
    <row r="13" spans="1:4" x14ac:dyDescent="0.25">
      <c r="A13" s="22">
        <v>40483</v>
      </c>
      <c r="B13" s="23">
        <v>4.3700000000000003E-2</v>
      </c>
      <c r="C13" s="23">
        <f t="shared" si="0"/>
        <v>1.0437000000000001</v>
      </c>
      <c r="D13" s="23">
        <f>PRODUCT($C$2:C13)-1</f>
        <v>9.5300515537715347E-2</v>
      </c>
    </row>
    <row r="14" spans="1:4" x14ac:dyDescent="0.25">
      <c r="A14" s="22">
        <v>40490</v>
      </c>
      <c r="B14" s="23">
        <v>-2.86E-2</v>
      </c>
      <c r="C14" s="23">
        <f t="shared" si="0"/>
        <v>0.97140000000000004</v>
      </c>
      <c r="D14" s="23">
        <f>PRODUCT($C$2:C14)-1</f>
        <v>6.3974920793336665E-2</v>
      </c>
    </row>
    <row r="15" spans="1:4" x14ac:dyDescent="0.25">
      <c r="A15" s="22">
        <v>40497</v>
      </c>
      <c r="B15" s="23">
        <v>-2E-3</v>
      </c>
      <c r="C15" s="23">
        <f t="shared" si="0"/>
        <v>0.998</v>
      </c>
      <c r="D15" s="23">
        <f>PRODUCT($C$2:C15)-1</f>
        <v>6.1846970951749958E-2</v>
      </c>
    </row>
    <row r="16" spans="1:4" x14ac:dyDescent="0.25">
      <c r="A16" s="22">
        <v>40504</v>
      </c>
      <c r="B16" s="23">
        <v>-2.5499999999999998E-2</v>
      </c>
      <c r="C16" s="23">
        <f t="shared" si="0"/>
        <v>0.97450000000000003</v>
      </c>
      <c r="D16" s="23">
        <f>PRODUCT($C$2:C16)-1</f>
        <v>3.4769873192480372E-2</v>
      </c>
    </row>
    <row r="17" spans="1:4" x14ac:dyDescent="0.25">
      <c r="A17" s="22">
        <v>40511</v>
      </c>
      <c r="B17" s="23">
        <v>6.1800000000000001E-2</v>
      </c>
      <c r="C17" s="23">
        <f t="shared" si="0"/>
        <v>1.0618000000000001</v>
      </c>
      <c r="D17" s="23">
        <f>PRODUCT($C$2:C17)-1</f>
        <v>9.8718651355775844E-2</v>
      </c>
    </row>
    <row r="18" spans="1:4" x14ac:dyDescent="0.25">
      <c r="A18" s="22">
        <v>40518</v>
      </c>
      <c r="B18" s="23">
        <v>5.6300000000000003E-2</v>
      </c>
      <c r="C18" s="23">
        <f t="shared" si="0"/>
        <v>1.0563</v>
      </c>
      <c r="D18" s="23">
        <f>PRODUCT($C$2:C18)-1</f>
        <v>0.16057651142710605</v>
      </c>
    </row>
    <row r="19" spans="1:4" x14ac:dyDescent="0.25">
      <c r="A19" s="22">
        <v>40525</v>
      </c>
      <c r="B19" s="23">
        <v>-1.1999999999999999E-3</v>
      </c>
      <c r="C19" s="23">
        <f t="shared" si="0"/>
        <v>0.99880000000000002</v>
      </c>
      <c r="D19" s="23">
        <f>PRODUCT($C$2:C19)-1</f>
        <v>0.15918381961339345</v>
      </c>
    </row>
    <row r="20" spans="1:4" x14ac:dyDescent="0.25">
      <c r="A20" s="22">
        <v>40532</v>
      </c>
      <c r="B20" s="23">
        <v>2.7E-2</v>
      </c>
      <c r="C20" s="23">
        <f t="shared" si="0"/>
        <v>1.0269999999999999</v>
      </c>
      <c r="D20" s="23">
        <f>PRODUCT($C$2:C20)-1</f>
        <v>0.19048178274295502</v>
      </c>
    </row>
    <row r="21" spans="1:4" x14ac:dyDescent="0.25">
      <c r="A21" s="22">
        <v>40539</v>
      </c>
      <c r="B21" s="23">
        <v>1.4E-2</v>
      </c>
      <c r="C21" s="23">
        <f t="shared" si="0"/>
        <v>1.014</v>
      </c>
      <c r="D21" s="23">
        <f>PRODUCT($C$2:C21)-1</f>
        <v>0.2071485277013565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30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24.42578125" style="2" customWidth="1"/>
    <col min="2" max="2" width="24.85546875" style="2" customWidth="1"/>
    <col min="3" max="7" width="13.5703125" style="2" customWidth="1"/>
    <col min="8" max="16384" width="9.140625" style="2"/>
  </cols>
  <sheetData>
    <row r="1" spans="1:7" x14ac:dyDescent="0.25">
      <c r="A1" s="4" t="s">
        <v>0</v>
      </c>
    </row>
    <row r="2" spans="1:7" x14ac:dyDescent="0.25">
      <c r="A2" s="4"/>
    </row>
    <row r="3" spans="1:7" x14ac:dyDescent="0.25">
      <c r="A3" s="4" t="s">
        <v>1</v>
      </c>
      <c r="B3" s="4" t="s">
        <v>7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 x14ac:dyDescent="0.25">
      <c r="A4" s="2" t="s">
        <v>2</v>
      </c>
      <c r="C4" s="6">
        <v>80</v>
      </c>
    </row>
    <row r="5" spans="1:7" x14ac:dyDescent="0.25">
      <c r="A5" s="2" t="s">
        <v>3</v>
      </c>
      <c r="C5" s="7">
        <v>180000</v>
      </c>
    </row>
    <row r="6" spans="1:7" x14ac:dyDescent="0.25">
      <c r="A6" s="2" t="s">
        <v>4</v>
      </c>
      <c r="B6" s="8">
        <v>0.05</v>
      </c>
      <c r="C6" s="6">
        <v>15</v>
      </c>
      <c r="D6" s="9">
        <f>C6*(1+$B$6)</f>
        <v>15.75</v>
      </c>
      <c r="E6" s="9">
        <f>D6*(1+$B$6)</f>
        <v>16.537500000000001</v>
      </c>
      <c r="F6" s="9">
        <f>E6*(1+$B$6)</f>
        <v>17.364375000000003</v>
      </c>
      <c r="G6" s="9">
        <f>F6*(1+$B$6)</f>
        <v>18.232593750000003</v>
      </c>
    </row>
    <row r="7" spans="1:7" x14ac:dyDescent="0.25">
      <c r="A7" s="2" t="s">
        <v>5</v>
      </c>
      <c r="B7" s="8">
        <v>0.06</v>
      </c>
      <c r="C7" s="6">
        <v>1.2</v>
      </c>
      <c r="D7" s="9">
        <f>C7*(1+$B$7)</f>
        <v>1.272</v>
      </c>
      <c r="E7" s="9">
        <f>D7*(1+$B$7)</f>
        <v>1.3483200000000002</v>
      </c>
      <c r="F7" s="9">
        <f>E7*(1+$B$7)</f>
        <v>1.4292192000000004</v>
      </c>
      <c r="G7" s="9">
        <f>F7*(1+$B$7)</f>
        <v>1.5149723520000005</v>
      </c>
    </row>
    <row r="8" spans="1:7" x14ac:dyDescent="0.25">
      <c r="A8" s="2" t="s">
        <v>6</v>
      </c>
      <c r="B8" s="8">
        <v>-0.04</v>
      </c>
      <c r="C8" s="10">
        <v>0.3</v>
      </c>
      <c r="D8" s="9">
        <f>C8+$B$8</f>
        <v>0.26</v>
      </c>
      <c r="E8" s="9">
        <f>D8+$B$8</f>
        <v>0.22</v>
      </c>
      <c r="F8" s="9">
        <f>E8+$B$8</f>
        <v>0.18</v>
      </c>
      <c r="G8" s="9">
        <f>F8+$B$8</f>
        <v>0.13999999999999999</v>
      </c>
    </row>
    <row r="9" spans="1:7" x14ac:dyDescent="0.25">
      <c r="A9" s="2" t="s">
        <v>12</v>
      </c>
      <c r="C9" s="8">
        <v>0.85</v>
      </c>
    </row>
    <row r="10" spans="1:7" x14ac:dyDescent="0.25">
      <c r="A10" s="2" t="s">
        <v>13</v>
      </c>
      <c r="C10" s="8">
        <v>0.12</v>
      </c>
    </row>
    <row r="11" spans="1:7" x14ac:dyDescent="0.25">
      <c r="A11" s="2" t="s">
        <v>18</v>
      </c>
      <c r="C11" s="3">
        <v>12</v>
      </c>
    </row>
    <row r="12" spans="1:7" x14ac:dyDescent="0.25">
      <c r="A12" s="2" t="s">
        <v>15</v>
      </c>
      <c r="C12" s="8">
        <v>0.1</v>
      </c>
    </row>
    <row r="13" spans="1:7" x14ac:dyDescent="0.25">
      <c r="A13" s="4"/>
    </row>
    <row r="14" spans="1:7" x14ac:dyDescent="0.25"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</row>
    <row r="15" spans="1:7" x14ac:dyDescent="0.25">
      <c r="A15" s="4" t="s">
        <v>8</v>
      </c>
    </row>
    <row r="16" spans="1:7" x14ac:dyDescent="0.25">
      <c r="A16" s="4"/>
      <c r="B16" s="2" t="s">
        <v>9</v>
      </c>
      <c r="C16" s="7">
        <f>$C$5*C6*(1-C8)</f>
        <v>1889999.9999999998</v>
      </c>
      <c r="D16" s="7">
        <f>$C$5*D6*(1-D8)</f>
        <v>2097900</v>
      </c>
      <c r="E16" s="7">
        <f>$C$5*E6*(1-E8)</f>
        <v>2321865.0000000005</v>
      </c>
      <c r="F16" s="7">
        <f>$C$5*F6*(1-F8)</f>
        <v>2562981.7500000005</v>
      </c>
      <c r="G16" s="7">
        <f>$C$5*G6*(1-G8)</f>
        <v>2822405.5125000002</v>
      </c>
    </row>
    <row r="17" spans="1:7" x14ac:dyDescent="0.25">
      <c r="A17" s="4"/>
      <c r="B17" s="2" t="s">
        <v>10</v>
      </c>
      <c r="C17" s="7">
        <f>$C$5*C7</f>
        <v>216000</v>
      </c>
      <c r="D17" s="7">
        <f>$C$5*D7</f>
        <v>228960</v>
      </c>
      <c r="E17" s="7">
        <f>$C$5*E7</f>
        <v>242697.60000000003</v>
      </c>
      <c r="F17" s="7">
        <f>$C$5*F7</f>
        <v>257259.45600000006</v>
      </c>
      <c r="G17" s="7">
        <f>$C$5*G7</f>
        <v>272695.02336000011</v>
      </c>
    </row>
    <row r="18" spans="1:7" x14ac:dyDescent="0.25">
      <c r="A18" s="4"/>
      <c r="B18" s="2" t="s">
        <v>11</v>
      </c>
      <c r="C18" s="7">
        <f>C16-C17</f>
        <v>1673999.9999999998</v>
      </c>
      <c r="D18" s="7">
        <f>D16-D17</f>
        <v>1868940</v>
      </c>
      <c r="E18" s="7">
        <f>E16-E17</f>
        <v>2079167.4000000004</v>
      </c>
      <c r="F18" s="7">
        <f>F16-F17</f>
        <v>2305722.2940000002</v>
      </c>
      <c r="G18" s="7">
        <f>G16-G17</f>
        <v>2549710.4891400002</v>
      </c>
    </row>
    <row r="19" spans="1:7" x14ac:dyDescent="0.25">
      <c r="A19" s="4"/>
      <c r="B19" s="2" t="s">
        <v>17</v>
      </c>
      <c r="C19" s="11">
        <f>-12*ISPMT($C$10/12,1,360,$C$9*$C$4*$C$5)</f>
        <v>1464720</v>
      </c>
      <c r="D19" s="11">
        <f>-12*ISPMT($C$10/12,1,360,$C$9*$C$4*$C$5)</f>
        <v>1464720</v>
      </c>
      <c r="E19" s="11">
        <f>-12*ISPMT($C$10/12,1,360,$C$9*$C$4*$C$5)</f>
        <v>1464720</v>
      </c>
      <c r="F19" s="11">
        <f>-12*ISPMT($C$10/12,1,360,$C$9*$C$4*$C$5)</f>
        <v>1464720</v>
      </c>
      <c r="G19" s="11">
        <f>-12*ISPMT($C$10/12,1,360,$C$9*$C$4*$C$5)</f>
        <v>1464720</v>
      </c>
    </row>
    <row r="20" spans="1:7" x14ac:dyDescent="0.25">
      <c r="A20" s="4"/>
      <c r="B20" s="2" t="s">
        <v>14</v>
      </c>
      <c r="C20" s="11">
        <f>C18-C19</f>
        <v>209279.99999999977</v>
      </c>
      <c r="D20" s="11">
        <f>D18-D19</f>
        <v>404220</v>
      </c>
      <c r="E20" s="11">
        <f>E18-E19</f>
        <v>614447.40000000037</v>
      </c>
      <c r="F20" s="11">
        <f>F18-F19</f>
        <v>841002.29400000023</v>
      </c>
      <c r="G20" s="11">
        <f>G18-G19</f>
        <v>1084990.4891400002</v>
      </c>
    </row>
    <row r="21" spans="1:7" x14ac:dyDescent="0.25">
      <c r="A21" s="4"/>
      <c r="C21" s="11"/>
      <c r="D21" s="11"/>
      <c r="E21" s="11"/>
      <c r="F21" s="11"/>
      <c r="G21" s="11"/>
    </row>
    <row r="22" spans="1:7" x14ac:dyDescent="0.25">
      <c r="A22" s="4"/>
      <c r="B22" s="2" t="s">
        <v>22</v>
      </c>
      <c r="C22" s="11">
        <f>(1-C9)*C4*C5</f>
        <v>2160000.0000000005</v>
      </c>
      <c r="D22" s="11"/>
      <c r="E22" s="11"/>
      <c r="F22" s="11"/>
      <c r="G22" s="11"/>
    </row>
    <row r="23" spans="1:7" x14ac:dyDescent="0.25">
      <c r="A23" s="4"/>
      <c r="B23" s="2" t="s">
        <v>19</v>
      </c>
      <c r="C23" s="11"/>
      <c r="D23" s="11"/>
      <c r="E23" s="11"/>
      <c r="F23" s="11"/>
      <c r="G23" s="11">
        <f>C11*G18</f>
        <v>30596525.869680002</v>
      </c>
    </row>
    <row r="24" spans="1:7" x14ac:dyDescent="0.25">
      <c r="A24" s="4"/>
      <c r="B24" s="2" t="s">
        <v>20</v>
      </c>
      <c r="C24" s="11"/>
      <c r="D24" s="11"/>
      <c r="E24" s="11"/>
      <c r="F24" s="11"/>
      <c r="G24" s="11">
        <f>C9*C4*C5</f>
        <v>12240000</v>
      </c>
    </row>
    <row r="25" spans="1:7" x14ac:dyDescent="0.25">
      <c r="A25" s="4"/>
      <c r="B25" s="2" t="s">
        <v>21</v>
      </c>
      <c r="C25" s="11">
        <f>C20</f>
        <v>209279.99999999977</v>
      </c>
      <c r="D25" s="11">
        <f>D20</f>
        <v>404220</v>
      </c>
      <c r="E25" s="11">
        <f>E20</f>
        <v>614447.40000000037</v>
      </c>
      <c r="F25" s="11">
        <f>F20</f>
        <v>841002.29400000023</v>
      </c>
      <c r="G25" s="11">
        <f>G20+G23-G24</f>
        <v>19441516.358820003</v>
      </c>
    </row>
    <row r="26" spans="1:7" x14ac:dyDescent="0.25">
      <c r="A26" s="4"/>
    </row>
    <row r="27" spans="1:7" x14ac:dyDescent="0.25">
      <c r="A27" s="4" t="s">
        <v>16</v>
      </c>
      <c r="B27" s="12">
        <f>NPV(C12,C25:G25)-C22</f>
        <v>11472032.029742127</v>
      </c>
    </row>
    <row r="28" spans="1:7" x14ac:dyDescent="0.25">
      <c r="A28" s="4"/>
      <c r="B28" s="8"/>
    </row>
    <row r="29" spans="1:7" x14ac:dyDescent="0.25">
      <c r="A29" s="4"/>
      <c r="B29" s="11"/>
      <c r="C29" s="11"/>
      <c r="D29" s="11"/>
      <c r="E29" s="11"/>
      <c r="F29" s="11"/>
      <c r="G29" s="11"/>
    </row>
    <row r="30" spans="1:7" x14ac:dyDescent="0.25">
      <c r="B30" s="13"/>
    </row>
  </sheetData>
  <phoneticPr fontId="2" type="noConversion"/>
  <pageMargins left="0.75" right="0.75" top="1" bottom="1" header="0.5" footer="0.5"/>
  <pageSetup orientation="portrait" r:id="rId1"/>
  <headerFooter alignWithMargins="0">
    <oddHeader>Page &amp;P</oddHeader>
    <oddFooter>&amp;L&amp;BThe Tuck School at Dartmouth Confidential&amp;B&amp;C&amp;D&amp;RPage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workbookViewId="0">
      <selection activeCell="B1" sqref="B1"/>
    </sheetView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D49"/>
  <sheetViews>
    <sheetView zoomScale="90" zoomScaleNormal="90" workbookViewId="0"/>
  </sheetViews>
  <sheetFormatPr defaultRowHeight="12.75" customHeight="1" x14ac:dyDescent="0.2"/>
  <cols>
    <col min="1" max="1" width="9.140625" style="17"/>
    <col min="2" max="4" width="28.7109375" style="14" customWidth="1"/>
    <col min="5" max="16384" width="9.140625" style="17"/>
  </cols>
  <sheetData>
    <row r="1" spans="2:4" s="15" customFormat="1" ht="12.75" customHeight="1" x14ac:dyDescent="0.2">
      <c r="B1" s="14"/>
      <c r="C1" s="14"/>
      <c r="D1" s="14"/>
    </row>
    <row r="2" spans="2:4" ht="12.75" customHeight="1" x14ac:dyDescent="0.2">
      <c r="B2" s="16"/>
      <c r="C2" s="29" t="s">
        <v>31</v>
      </c>
      <c r="D2" s="29"/>
    </row>
    <row r="3" spans="2:4" ht="12.75" customHeight="1" x14ac:dyDescent="0.2">
      <c r="B3" s="16" t="s">
        <v>32</v>
      </c>
      <c r="C3" s="30" t="s">
        <v>33</v>
      </c>
      <c r="D3" s="30"/>
    </row>
    <row r="4" spans="2:4" ht="12.75" customHeight="1" x14ac:dyDescent="0.2">
      <c r="B4" s="16" t="s">
        <v>34</v>
      </c>
      <c r="C4" s="30" t="s">
        <v>35</v>
      </c>
      <c r="D4" s="30"/>
    </row>
    <row r="5" spans="2:4" ht="12.75" customHeight="1" x14ac:dyDescent="0.2">
      <c r="B5" s="16" t="s">
        <v>36</v>
      </c>
      <c r="C5" s="30" t="s">
        <v>37</v>
      </c>
      <c r="D5" s="30"/>
    </row>
    <row r="6" spans="2:4" ht="12.75" customHeight="1" x14ac:dyDescent="0.2">
      <c r="B6" s="16" t="s">
        <v>38</v>
      </c>
      <c r="C6" s="30" t="s">
        <v>39</v>
      </c>
      <c r="D6" s="30"/>
    </row>
    <row r="7" spans="2:4" ht="12.75" customHeight="1" x14ac:dyDescent="0.2">
      <c r="B7" s="16" t="s">
        <v>40</v>
      </c>
      <c r="C7" s="30" t="s">
        <v>41</v>
      </c>
      <c r="D7" s="30"/>
    </row>
    <row r="8" spans="2:4" ht="12.75" customHeight="1" x14ac:dyDescent="0.2">
      <c r="B8" s="16" t="s">
        <v>42</v>
      </c>
      <c r="C8" s="30" t="s">
        <v>43</v>
      </c>
      <c r="D8" s="30"/>
    </row>
    <row r="9" spans="2:4" ht="12.75" customHeight="1" x14ac:dyDescent="0.2">
      <c r="B9" s="16" t="s">
        <v>44</v>
      </c>
      <c r="C9" s="30" t="s">
        <v>45</v>
      </c>
      <c r="D9" s="30"/>
    </row>
    <row r="10" spans="2:4" ht="12.75" customHeight="1" x14ac:dyDescent="0.2">
      <c r="B10" s="16" t="s">
        <v>46</v>
      </c>
      <c r="C10" s="30" t="s">
        <v>47</v>
      </c>
      <c r="D10" s="30"/>
    </row>
    <row r="11" spans="2:4" ht="12.75" customHeight="1" x14ac:dyDescent="0.2">
      <c r="B11" s="16"/>
      <c r="C11" s="29"/>
      <c r="D11" s="29"/>
    </row>
    <row r="12" spans="2:4" ht="12.75" customHeight="1" x14ac:dyDescent="0.2">
      <c r="B12" s="16"/>
      <c r="C12" s="29" t="s">
        <v>48</v>
      </c>
      <c r="D12" s="29"/>
    </row>
    <row r="13" spans="2:4" ht="12.75" customHeight="1" x14ac:dyDescent="0.2">
      <c r="B13" s="16" t="s">
        <v>49</v>
      </c>
      <c r="C13" s="30" t="s">
        <v>50</v>
      </c>
      <c r="D13" s="30"/>
    </row>
    <row r="14" spans="2:4" ht="12.75" customHeight="1" x14ac:dyDescent="0.2">
      <c r="B14" s="16" t="s">
        <v>51</v>
      </c>
      <c r="C14" s="30" t="s">
        <v>52</v>
      </c>
      <c r="D14" s="30"/>
    </row>
    <row r="15" spans="2:4" ht="12.75" customHeight="1" x14ac:dyDescent="0.2">
      <c r="B15" s="16" t="s">
        <v>53</v>
      </c>
      <c r="C15" s="30" t="s">
        <v>54</v>
      </c>
      <c r="D15" s="30"/>
    </row>
    <row r="16" spans="2:4" ht="12.75" customHeight="1" x14ac:dyDescent="0.2">
      <c r="B16" s="16" t="s">
        <v>55</v>
      </c>
      <c r="C16" s="30" t="s">
        <v>56</v>
      </c>
      <c r="D16" s="30"/>
    </row>
    <row r="17" spans="2:4" ht="12.75" customHeight="1" x14ac:dyDescent="0.2">
      <c r="B17" s="16" t="s">
        <v>57</v>
      </c>
      <c r="C17" s="30" t="s">
        <v>58</v>
      </c>
      <c r="D17" s="30"/>
    </row>
    <row r="18" spans="2:4" ht="12.75" customHeight="1" x14ac:dyDescent="0.2">
      <c r="B18" s="16" t="s">
        <v>59</v>
      </c>
      <c r="C18" s="30" t="s">
        <v>60</v>
      </c>
      <c r="D18" s="30"/>
    </row>
    <row r="19" spans="2:4" ht="12.75" customHeight="1" x14ac:dyDescent="0.2">
      <c r="B19" s="16" t="s">
        <v>61</v>
      </c>
      <c r="C19" s="30" t="s">
        <v>62</v>
      </c>
      <c r="D19" s="30"/>
    </row>
    <row r="20" spans="2:4" ht="12.75" customHeight="1" x14ac:dyDescent="0.2">
      <c r="B20" s="16"/>
      <c r="C20" s="29"/>
      <c r="D20" s="29"/>
    </row>
    <row r="21" spans="2:4" ht="12.75" customHeight="1" x14ac:dyDescent="0.2">
      <c r="B21" s="16"/>
      <c r="C21" s="29" t="s">
        <v>63</v>
      </c>
      <c r="D21" s="29"/>
    </row>
    <row r="22" spans="2:4" ht="12.75" customHeight="1" x14ac:dyDescent="0.2">
      <c r="B22" s="16" t="s">
        <v>64</v>
      </c>
      <c r="C22" s="30" t="s">
        <v>65</v>
      </c>
      <c r="D22" s="30"/>
    </row>
    <row r="23" spans="2:4" ht="12.75" customHeight="1" x14ac:dyDescent="0.2">
      <c r="B23" s="16" t="s">
        <v>66</v>
      </c>
      <c r="C23" s="30" t="s">
        <v>67</v>
      </c>
      <c r="D23" s="30"/>
    </row>
    <row r="24" spans="2:4" ht="12.75" customHeight="1" x14ac:dyDescent="0.2">
      <c r="B24" s="16" t="s">
        <v>68</v>
      </c>
      <c r="C24" s="30" t="s">
        <v>69</v>
      </c>
      <c r="D24" s="30"/>
    </row>
    <row r="25" spans="2:4" ht="12.75" customHeight="1" x14ac:dyDescent="0.2">
      <c r="B25" s="16" t="s">
        <v>70</v>
      </c>
      <c r="C25" s="30" t="s">
        <v>71</v>
      </c>
      <c r="D25" s="30"/>
    </row>
    <row r="26" spans="2:4" ht="12.75" customHeight="1" x14ac:dyDescent="0.2">
      <c r="B26" s="16" t="s">
        <v>72</v>
      </c>
      <c r="C26" s="30" t="s">
        <v>73</v>
      </c>
      <c r="D26" s="30"/>
    </row>
    <row r="27" spans="2:4" ht="12.75" customHeight="1" x14ac:dyDescent="0.2">
      <c r="B27" s="16" t="s">
        <v>74</v>
      </c>
      <c r="C27" s="30" t="s">
        <v>75</v>
      </c>
      <c r="D27" s="30"/>
    </row>
    <row r="28" spans="2:4" ht="12.75" customHeight="1" x14ac:dyDescent="0.2">
      <c r="B28" s="16" t="s">
        <v>76</v>
      </c>
      <c r="C28" s="30" t="s">
        <v>77</v>
      </c>
      <c r="D28" s="30"/>
    </row>
    <row r="29" spans="2:4" ht="12.75" customHeight="1" x14ac:dyDescent="0.2">
      <c r="B29" s="16" t="s">
        <v>78</v>
      </c>
      <c r="C29" s="30" t="s">
        <v>79</v>
      </c>
      <c r="D29" s="30"/>
    </row>
    <row r="30" spans="2:4" ht="12.75" customHeight="1" x14ac:dyDescent="0.2">
      <c r="B30" s="16" t="s">
        <v>80</v>
      </c>
      <c r="C30" s="30" t="s">
        <v>81</v>
      </c>
      <c r="D30" s="30"/>
    </row>
    <row r="31" spans="2:4" ht="12.75" customHeight="1" x14ac:dyDescent="0.2">
      <c r="B31" s="16" t="s">
        <v>82</v>
      </c>
      <c r="C31" s="30" t="s">
        <v>83</v>
      </c>
      <c r="D31" s="30"/>
    </row>
    <row r="32" spans="2:4" ht="12.75" customHeight="1" x14ac:dyDescent="0.2">
      <c r="B32" s="16"/>
      <c r="C32" s="29"/>
      <c r="D32" s="29"/>
    </row>
    <row r="33" spans="2:4" ht="12.75" customHeight="1" x14ac:dyDescent="0.2">
      <c r="B33" s="16"/>
      <c r="C33" s="29" t="s">
        <v>84</v>
      </c>
      <c r="D33" s="29"/>
    </row>
    <row r="34" spans="2:4" ht="12.75" customHeight="1" x14ac:dyDescent="0.2">
      <c r="B34" s="16" t="s">
        <v>85</v>
      </c>
      <c r="C34" s="30" t="s">
        <v>86</v>
      </c>
      <c r="D34" s="30"/>
    </row>
    <row r="35" spans="2:4" ht="12.75" customHeight="1" x14ac:dyDescent="0.2">
      <c r="B35" s="16" t="s">
        <v>87</v>
      </c>
      <c r="C35" s="30" t="s">
        <v>88</v>
      </c>
      <c r="D35" s="30"/>
    </row>
    <row r="36" spans="2:4" ht="12.75" customHeight="1" x14ac:dyDescent="0.2">
      <c r="B36" s="16" t="s">
        <v>89</v>
      </c>
      <c r="C36" s="30" t="s">
        <v>90</v>
      </c>
      <c r="D36" s="30"/>
    </row>
    <row r="37" spans="2:4" ht="12.75" customHeight="1" x14ac:dyDescent="0.2">
      <c r="B37" s="16" t="s">
        <v>91</v>
      </c>
      <c r="C37" s="30" t="s">
        <v>92</v>
      </c>
      <c r="D37" s="30"/>
    </row>
    <row r="38" spans="2:4" ht="12.75" customHeight="1" x14ac:dyDescent="0.2">
      <c r="B38" s="16"/>
      <c r="C38" s="30"/>
      <c r="D38" s="30"/>
    </row>
    <row r="39" spans="2:4" ht="12.75" customHeight="1" x14ac:dyDescent="0.2">
      <c r="B39" s="16"/>
      <c r="C39" s="29" t="s">
        <v>93</v>
      </c>
      <c r="D39" s="29"/>
    </row>
    <row r="40" spans="2:4" ht="12.75" customHeight="1" x14ac:dyDescent="0.2">
      <c r="B40" s="16" t="s">
        <v>94</v>
      </c>
      <c r="C40" s="30" t="s">
        <v>95</v>
      </c>
      <c r="D40" s="30"/>
    </row>
    <row r="41" spans="2:4" ht="12.75" customHeight="1" x14ac:dyDescent="0.2">
      <c r="B41" s="16" t="s">
        <v>96</v>
      </c>
      <c r="C41" s="30" t="s">
        <v>97</v>
      </c>
      <c r="D41" s="30"/>
    </row>
    <row r="42" spans="2:4" ht="12.75" customHeight="1" x14ac:dyDescent="0.2">
      <c r="B42" s="16" t="s">
        <v>98</v>
      </c>
      <c r="C42" s="30" t="s">
        <v>99</v>
      </c>
      <c r="D42" s="30"/>
    </row>
    <row r="43" spans="2:4" ht="12.75" customHeight="1" x14ac:dyDescent="0.2">
      <c r="B43" s="16" t="s">
        <v>100</v>
      </c>
      <c r="C43" s="30" t="s">
        <v>101</v>
      </c>
      <c r="D43" s="30"/>
    </row>
    <row r="44" spans="2:4" ht="12.75" customHeight="1" x14ac:dyDescent="0.2">
      <c r="B44" s="16"/>
      <c r="C44" s="29"/>
      <c r="D44" s="29"/>
    </row>
    <row r="45" spans="2:4" ht="12.75" customHeight="1" x14ac:dyDescent="0.2">
      <c r="B45" s="16"/>
      <c r="C45" s="29" t="s">
        <v>102</v>
      </c>
      <c r="D45" s="29"/>
    </row>
    <row r="46" spans="2:4" ht="12.75" customHeight="1" x14ac:dyDescent="0.2">
      <c r="B46" s="16" t="s">
        <v>103</v>
      </c>
      <c r="C46" s="30" t="s">
        <v>104</v>
      </c>
      <c r="D46" s="30"/>
    </row>
    <row r="47" spans="2:4" ht="12.75" customHeight="1" x14ac:dyDescent="0.2">
      <c r="B47" s="16" t="s">
        <v>105</v>
      </c>
      <c r="C47" s="30" t="s">
        <v>106</v>
      </c>
      <c r="D47" s="30"/>
    </row>
    <row r="48" spans="2:4" ht="12.75" customHeight="1" x14ac:dyDescent="0.2">
      <c r="B48" s="16"/>
      <c r="C48" s="31" t="s">
        <v>107</v>
      </c>
      <c r="D48" s="31"/>
    </row>
    <row r="49" spans="2:4" ht="12.75" customHeight="1" x14ac:dyDescent="0.2">
      <c r="B49" s="18"/>
      <c r="C49" s="18"/>
      <c r="D49" s="18"/>
    </row>
  </sheetData>
  <mergeCells count="47">
    <mergeCell ref="C7:D7"/>
    <mergeCell ref="C2:D2"/>
    <mergeCell ref="C3:D3"/>
    <mergeCell ref="C4:D4"/>
    <mergeCell ref="C5:D5"/>
    <mergeCell ref="C6:D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C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CB_DATA_</vt:lpstr>
      <vt:lpstr>A1.1</vt:lpstr>
      <vt:lpstr>A1.2</vt:lpstr>
      <vt:lpstr>A1.15</vt:lpstr>
      <vt:lpstr>A1.16</vt:lpstr>
      <vt:lpstr>A1.17</vt:lpstr>
      <vt:lpstr>A1.18</vt:lpstr>
      <vt:lpstr>A1.19</vt:lpstr>
      <vt:lpstr>A1.22</vt:lpstr>
      <vt:lpstr>A1.26</vt:lpstr>
      <vt:lpstr>A2.4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Baker, Kenneth R.</cp:lastModifiedBy>
  <cp:lastPrinted>2006-02-16T20:39:11Z</cp:lastPrinted>
  <dcterms:created xsi:type="dcterms:W3CDTF">2003-03-25T21:21:14Z</dcterms:created>
  <dcterms:modified xsi:type="dcterms:W3CDTF">2014-08-25T02:26:15Z</dcterms:modified>
</cp:coreProperties>
</file>