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315" windowHeight="8505"/>
  </bookViews>
  <sheets>
    <sheet name="3.3" sheetId="1" r:id="rId1"/>
  </sheets>
  <externalReferences>
    <externalReference r:id="rId2"/>
  </externalReferences>
  <definedNames>
    <definedName name="advertising">'[1]Base Case'!$D$18:$G$18</definedName>
    <definedName name="annualprofit">'[1]Base Case'!$C$21</definedName>
    <definedName name="budget">'[1]Base Case'!$C$15</definedName>
    <definedName name="cogs">'[1]Base Case'!$D$29:$G$29</definedName>
    <definedName name="cost">'[1]Base Case'!$C$8</definedName>
    <definedName name="fixedcost">'[1]Base Case'!$D$35:$G$35</definedName>
    <definedName name="grossmargin">'[1]Base Case'!$D$30:$G$30</definedName>
    <definedName name="ohd">'[1]Base Case'!$C$10</definedName>
    <definedName name="overhead">'[1]Base Case'!$D$34:$G$34</definedName>
    <definedName name="param1">'[1]Base Case'!$C$12</definedName>
    <definedName name="param2">'[1]Base Case'!$C$13</definedName>
    <definedName name="price">'[1]Base Case'!$C$7</definedName>
    <definedName name="_xlnm.Print_Area" localSheetId="0">'3.3'!$A$2:$I$38</definedName>
    <definedName name="revenue">'[1]Base Case'!$D$28:$G$28</definedName>
    <definedName name="sales">'[1]Base Case'!$D$27:$G$27</definedName>
    <definedName name="salesexp">'[1]Base Case'!$D$14:$G$14</definedName>
    <definedName name="seasfactor">'[1]Base Case'!$D$9:$G$9</definedName>
    <definedName name="seasparam">'[1]Base Case'!$D$9:$G$9</definedName>
    <definedName name="solver_dimcalc" localSheetId="0" hidden="1">0</definedName>
    <definedName name="solver_typ" localSheetId="0" hidden="1">2</definedName>
    <definedName name="solver_ver" localSheetId="0" hidden="1">9</definedName>
    <definedName name="solveri_ISpPars_C7" localSheetId="0" hidden="1">"RiskSolver.UI.Charts.InputDlgPars:-1000001;1;1;29;21;41;54;0;90;80;0;0;0;0;"</definedName>
    <definedName name="solveri_ISpPars_C8" localSheetId="0" hidden="1">"RiskSolver.UI.Charts.InputDlgPars:-1000001;1;1;29;21;41;54;0;90;80;0;0;0;0;"</definedName>
    <definedName name="solvero_CRMax_C21" localSheetId="0" hidden="1">"System.Double:0"</definedName>
    <definedName name="solvero_CRMin_C21" localSheetId="0" hidden="1">"System.Double:-Infinity"</definedName>
    <definedName name="solvero_ISpMarker1_C21" localSheetId="0" hidden="1">"RiskSolver.UI.Charts.Marker:100;3;42110.051;1;1;0;0;0;Marker 1;Mean"</definedName>
    <definedName name="solvero_ISpMarkers_C21" localSheetId="0" hidden="1">"RiskSolver.UI.Charts.Markers:1"</definedName>
    <definedName name="solvero_OSpPars_C21" localSheetId="0" hidden="1">"RiskSolver.UI.Charts.OutDlgPars:-1000001;14;20;56;52;0;1;90;80;0;0;0;0;"</definedName>
    <definedName name="totrevenue">'[1]Base Case'!$H$28</definedName>
  </definedNames>
  <calcPr calcId="145621"/>
</workbook>
</file>

<file path=xl/calcChain.xml><?xml version="1.0" encoding="utf-8"?>
<calcChain xmlns="http://schemas.openxmlformats.org/spreadsheetml/2006/main">
  <c r="G33" i="1" l="1"/>
  <c r="F33" i="1"/>
  <c r="E33" i="1"/>
  <c r="D33" i="1"/>
  <c r="H33" i="1" s="1"/>
  <c r="G32" i="1"/>
  <c r="F32" i="1"/>
  <c r="E32" i="1"/>
  <c r="D32" i="1"/>
  <c r="G25" i="1"/>
  <c r="G27" i="1" s="1"/>
  <c r="F25" i="1"/>
  <c r="F27" i="1" s="1"/>
  <c r="E25" i="1"/>
  <c r="E27" i="1" s="1"/>
  <c r="D25" i="1"/>
  <c r="D27" i="1" s="1"/>
  <c r="H18" i="1"/>
  <c r="F28" i="1" l="1"/>
  <c r="F29" i="1"/>
  <c r="G29" i="1"/>
  <c r="G28" i="1"/>
  <c r="D29" i="1"/>
  <c r="D28" i="1"/>
  <c r="H27" i="1"/>
  <c r="E29" i="1"/>
  <c r="E28" i="1"/>
  <c r="H32" i="1"/>
  <c r="H29" i="1" l="1"/>
  <c r="F30" i="1"/>
  <c r="F37" i="1" s="1"/>
  <c r="F38" i="1" s="1"/>
  <c r="F34" i="1"/>
  <c r="F35" i="1" s="1"/>
  <c r="G30" i="1"/>
  <c r="G34" i="1"/>
  <c r="G35" i="1" s="1"/>
  <c r="E34" i="1"/>
  <c r="E35" i="1" s="1"/>
  <c r="E30" i="1"/>
  <c r="D30" i="1"/>
  <c r="D34" i="1"/>
  <c r="H28" i="1"/>
  <c r="H34" i="1" l="1"/>
  <c r="D35" i="1"/>
  <c r="H35" i="1" s="1"/>
  <c r="H30" i="1"/>
  <c r="G37" i="1"/>
  <c r="G38" i="1" s="1"/>
  <c r="E37" i="1"/>
  <c r="E38" i="1" s="1"/>
  <c r="D37" i="1" l="1"/>
  <c r="D38" i="1" l="1"/>
  <c r="H37" i="1"/>
  <c r="C21" i="1" l="1"/>
  <c r="H38" i="1"/>
</calcChain>
</file>

<file path=xl/sharedStrings.xml><?xml version="1.0" encoding="utf-8"?>
<sst xmlns="http://schemas.openxmlformats.org/spreadsheetml/2006/main" count="62" uniqueCount="47">
  <si>
    <t>Advertising Budget Model</t>
  </si>
  <si>
    <t>SGP/KRB</t>
  </si>
  <si>
    <t>PARAMETERS</t>
  </si>
  <si>
    <t>Q1</t>
  </si>
  <si>
    <t>Q2</t>
  </si>
  <si>
    <t>Q3</t>
  </si>
  <si>
    <t>Q4</t>
  </si>
  <si>
    <t>Notes</t>
  </si>
  <si>
    <t>Price</t>
  </si>
  <si>
    <t>Current price</t>
  </si>
  <si>
    <t>Cost</t>
  </si>
  <si>
    <t>Accounting</t>
  </si>
  <si>
    <t>Seasonal</t>
  </si>
  <si>
    <t xml:space="preserve">Data analysis </t>
  </si>
  <si>
    <t>OHD rate</t>
  </si>
  <si>
    <t>Sales Parameters</t>
  </si>
  <si>
    <t>Consultants</t>
  </si>
  <si>
    <t>Sales Expense</t>
  </si>
  <si>
    <t>Ad Budget</t>
  </si>
  <si>
    <t>Current budget</t>
  </si>
  <si>
    <t>DECISIONS</t>
  </si>
  <si>
    <t>Total</t>
  </si>
  <si>
    <t>Ad Expenditures</t>
  </si>
  <si>
    <t>sum</t>
  </si>
  <si>
    <t xml:space="preserve"> </t>
  </si>
  <si>
    <t>OUTPUTS</t>
  </si>
  <si>
    <t>Profit</t>
  </si>
  <si>
    <t>Base case</t>
  </si>
  <si>
    <t>CALCULATIONS</t>
  </si>
  <si>
    <t>Quarter</t>
  </si>
  <si>
    <t>Units Sold</t>
  </si>
  <si>
    <t>given formula</t>
  </si>
  <si>
    <t>Revenue</t>
  </si>
  <si>
    <t>price*units</t>
  </si>
  <si>
    <t>Cost of Goods</t>
  </si>
  <si>
    <t>cost*units</t>
  </si>
  <si>
    <t>Gross Margin</t>
  </si>
  <si>
    <t>subtraction</t>
  </si>
  <si>
    <t>given</t>
  </si>
  <si>
    <t>Advertising</t>
  </si>
  <si>
    <t>decisions</t>
  </si>
  <si>
    <t>Overhead</t>
  </si>
  <si>
    <t>rate*revenue</t>
  </si>
  <si>
    <t>Total Fixed Cost</t>
  </si>
  <si>
    <t>GM -TFC</t>
  </si>
  <si>
    <t>Profit Margin</t>
  </si>
  <si>
    <t>pct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</si>
</sst>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7" fontId="1" fillId="0" borderId="0" xfId="0" applyNumberFormat="1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0" xfId="0" applyFont="1" applyBorder="1"/>
    <xf numFmtId="0" fontId="1" fillId="0" borderId="6" xfId="0" applyFont="1" applyBorder="1"/>
    <xf numFmtId="5" fontId="1" fillId="0" borderId="7" xfId="0" applyNumberFormat="1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5" fontId="1" fillId="2" borderId="10" xfId="0" applyNumberFormat="1" applyFont="1" applyFill="1" applyBorder="1"/>
    <xf numFmtId="5" fontId="1" fillId="2" borderId="11" xfId="0" applyNumberFormat="1" applyFont="1" applyFill="1" applyBorder="1"/>
    <xf numFmtId="5" fontId="1" fillId="2" borderId="12" xfId="0" applyNumberFormat="1" applyFont="1" applyFill="1" applyBorder="1"/>
    <xf numFmtId="5" fontId="1" fillId="0" borderId="0" xfId="0" applyNumberFormat="1" applyFont="1"/>
    <xf numFmtId="0" fontId="2" fillId="0" borderId="0" xfId="0" applyFont="1" applyAlignment="1">
      <alignment horizontal="right"/>
    </xf>
    <xf numFmtId="5" fontId="1" fillId="3" borderId="7" xfId="0" applyNumberFormat="1" applyFont="1" applyFill="1" applyBorder="1"/>
    <xf numFmtId="5" fontId="1" fillId="0" borderId="12" xfId="0" applyNumberFormat="1" applyFont="1" applyBorder="1"/>
    <xf numFmtId="10" fontId="1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1" fontId="2" fillId="0" borderId="0" xfId="0" applyNumberFormat="1" applyFont="1" applyBorder="1"/>
    <xf numFmtId="1" fontId="2" fillId="0" borderId="5" xfId="0" applyNumberFormat="1" applyFont="1" applyBorder="1"/>
    <xf numFmtId="10" fontId="2" fillId="0" borderId="8" xfId="0" applyNumberFormat="1" applyFont="1" applyBorder="1"/>
    <xf numFmtId="10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ker,%20Ken\ModelingBook\Chaps1-6\Chap6\ABna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Budget"/>
      <sheetName val="Base Case"/>
      <sheetName val="Sheet2"/>
      <sheetName val="Sheet3"/>
      <sheetName val="Tornado Constant"/>
      <sheetName val="Tornado Variable"/>
      <sheetName val="Tornado Variable 2"/>
    </sheetNames>
    <sheetDataSet>
      <sheetData sheetId="0" refreshError="1"/>
      <sheetData sheetId="1">
        <row r="7">
          <cell r="C7">
            <v>40</v>
          </cell>
        </row>
        <row r="8">
          <cell r="C8">
            <v>25</v>
          </cell>
        </row>
        <row r="9">
          <cell r="D9">
            <v>0.9</v>
          </cell>
          <cell r="E9">
            <v>1.1000000000000001</v>
          </cell>
          <cell r="F9">
            <v>0.8</v>
          </cell>
          <cell r="G9">
            <v>1.2</v>
          </cell>
        </row>
        <row r="10">
          <cell r="C10">
            <v>0.15</v>
          </cell>
        </row>
        <row r="12">
          <cell r="C12">
            <v>35</v>
          </cell>
        </row>
        <row r="13">
          <cell r="C13">
            <v>3000</v>
          </cell>
        </row>
        <row r="14">
          <cell r="D14">
            <v>8000</v>
          </cell>
          <cell r="E14">
            <v>8000</v>
          </cell>
          <cell r="F14">
            <v>9000</v>
          </cell>
          <cell r="G14">
            <v>9000</v>
          </cell>
        </row>
        <row r="15">
          <cell r="C15">
            <v>40000</v>
          </cell>
        </row>
        <row r="18">
          <cell r="D18">
            <v>10000</v>
          </cell>
          <cell r="E18">
            <v>10000</v>
          </cell>
          <cell r="F18">
            <v>10000</v>
          </cell>
          <cell r="G18">
            <v>10000</v>
          </cell>
        </row>
        <row r="21">
          <cell r="C21">
            <v>69662.103562491364</v>
          </cell>
        </row>
        <row r="27">
          <cell r="D27">
            <v>3591.5525890622844</v>
          </cell>
          <cell r="E27">
            <v>4389.6753866316812</v>
          </cell>
          <cell r="F27">
            <v>3192.4911902775862</v>
          </cell>
          <cell r="G27">
            <v>4788.7367854163795</v>
          </cell>
        </row>
        <row r="28">
          <cell r="D28">
            <v>143662.10356249136</v>
          </cell>
          <cell r="E28">
            <v>175587.01546526724</v>
          </cell>
          <cell r="F28">
            <v>127699.64761110344</v>
          </cell>
          <cell r="G28">
            <v>191549.47141665517</v>
          </cell>
          <cell r="H28">
            <v>638498.2380555172</v>
          </cell>
        </row>
        <row r="29">
          <cell r="D29">
            <v>89788.814726557102</v>
          </cell>
          <cell r="E29">
            <v>109741.88466579204</v>
          </cell>
          <cell r="F29">
            <v>79812.27975693965</v>
          </cell>
          <cell r="G29">
            <v>119718.41963540949</v>
          </cell>
        </row>
        <row r="30">
          <cell r="D30">
            <v>53873.288835934261</v>
          </cell>
          <cell r="E30">
            <v>65845.130799475199</v>
          </cell>
          <cell r="F30">
            <v>47887.367854163793</v>
          </cell>
          <cell r="G30">
            <v>71831.051781245682</v>
          </cell>
        </row>
        <row r="34">
          <cell r="D34">
            <v>21549.315534373705</v>
          </cell>
          <cell r="E34">
            <v>26338.052319790084</v>
          </cell>
          <cell r="F34">
            <v>19154.947141665514</v>
          </cell>
          <cell r="G34">
            <v>28732.420712498275</v>
          </cell>
        </row>
        <row r="35">
          <cell r="D35">
            <v>39549.315534373702</v>
          </cell>
          <cell r="E35">
            <v>44338.052319790084</v>
          </cell>
          <cell r="F35">
            <v>38154.947141665514</v>
          </cell>
          <cell r="G35">
            <v>47732.420712498279</v>
          </cell>
        </row>
      </sheetData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4"/>
  <sheetViews>
    <sheetView tabSelected="1" zoomScale="90" zoomScaleNormal="90" workbookViewId="0">
      <selection activeCell="J17" sqref="J17"/>
    </sheetView>
  </sheetViews>
  <sheetFormatPr defaultColWidth="8.85546875" defaultRowHeight="15" x14ac:dyDescent="0.25"/>
  <cols>
    <col min="1" max="1" width="15" style="2" customWidth="1"/>
    <col min="2" max="2" width="14" style="2" customWidth="1"/>
    <col min="3" max="3" width="10" style="2" customWidth="1"/>
    <col min="4" max="7" width="10.42578125" style="2" customWidth="1"/>
    <col min="8" max="8" width="9.7109375" style="2" customWidth="1"/>
    <col min="9" max="9" width="3.42578125" style="2" customWidth="1"/>
    <col min="10" max="10" width="14.42578125" style="2" customWidth="1"/>
    <col min="11" max="16384" width="8.85546875" style="2"/>
  </cols>
  <sheetData>
    <row r="1" spans="1:10" x14ac:dyDescent="0.25">
      <c r="A1" s="1" t="s">
        <v>0</v>
      </c>
    </row>
    <row r="2" spans="1:10" x14ac:dyDescent="0.25">
      <c r="A2" s="3" t="s">
        <v>1</v>
      </c>
      <c r="B2" s="1"/>
      <c r="C2" s="1"/>
      <c r="D2" s="1"/>
      <c r="E2" s="1"/>
      <c r="F2" s="1"/>
      <c r="G2" s="1"/>
      <c r="H2" s="1"/>
    </row>
    <row r="3" spans="1:10" x14ac:dyDescent="0.25">
      <c r="A3" s="4">
        <v>41275</v>
      </c>
      <c r="B3" s="1"/>
      <c r="C3" s="1"/>
      <c r="D3" s="1"/>
      <c r="E3" s="1"/>
      <c r="F3" s="1"/>
      <c r="G3" s="1"/>
      <c r="H3" s="1"/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 t="s">
        <v>2</v>
      </c>
      <c r="B5" s="1"/>
      <c r="C5" s="1"/>
      <c r="D5" s="1"/>
      <c r="E5" s="1"/>
      <c r="F5" s="1"/>
      <c r="G5" s="1"/>
      <c r="H5" s="1"/>
    </row>
    <row r="6" spans="1:10" x14ac:dyDescent="0.25">
      <c r="A6" s="1"/>
      <c r="B6" s="5"/>
      <c r="C6" s="6"/>
      <c r="D6" s="7" t="s">
        <v>3</v>
      </c>
      <c r="E6" s="7" t="s">
        <v>4</v>
      </c>
      <c r="F6" s="7" t="s">
        <v>5</v>
      </c>
      <c r="G6" s="8" t="s">
        <v>6</v>
      </c>
      <c r="H6" s="1"/>
      <c r="J6" s="1" t="s">
        <v>7</v>
      </c>
    </row>
    <row r="7" spans="1:10" x14ac:dyDescent="0.25">
      <c r="A7" s="1"/>
      <c r="B7" s="9" t="s">
        <v>8</v>
      </c>
      <c r="C7" s="10">
        <v>40</v>
      </c>
      <c r="D7" s="11"/>
      <c r="E7" s="11"/>
      <c r="F7" s="11"/>
      <c r="G7" s="12"/>
      <c r="H7" s="1"/>
      <c r="J7" s="2" t="s">
        <v>9</v>
      </c>
    </row>
    <row r="8" spans="1:10" x14ac:dyDescent="0.25">
      <c r="A8" s="1"/>
      <c r="B8" s="9" t="s">
        <v>10</v>
      </c>
      <c r="C8" s="10">
        <v>25</v>
      </c>
      <c r="D8" s="11"/>
      <c r="E8" s="11"/>
      <c r="F8" s="11"/>
      <c r="G8" s="12"/>
      <c r="H8" s="1"/>
      <c r="J8" s="2" t="s">
        <v>11</v>
      </c>
    </row>
    <row r="9" spans="1:10" x14ac:dyDescent="0.25">
      <c r="A9" s="1"/>
      <c r="B9" s="9" t="s">
        <v>12</v>
      </c>
      <c r="C9" s="11"/>
      <c r="D9" s="11">
        <v>0.9</v>
      </c>
      <c r="E9" s="11">
        <v>1.1000000000000001</v>
      </c>
      <c r="F9" s="11">
        <v>0.8</v>
      </c>
      <c r="G9" s="12">
        <v>1.2</v>
      </c>
      <c r="H9" s="1"/>
      <c r="J9" s="2" t="s">
        <v>13</v>
      </c>
    </row>
    <row r="10" spans="1:10" x14ac:dyDescent="0.25">
      <c r="A10" s="1"/>
      <c r="B10" s="9" t="s">
        <v>14</v>
      </c>
      <c r="C10" s="11">
        <v>0.15</v>
      </c>
      <c r="D10" s="11"/>
      <c r="E10" s="11"/>
      <c r="F10" s="11"/>
      <c r="G10" s="12"/>
      <c r="H10" s="1"/>
      <c r="J10" s="2" t="s">
        <v>11</v>
      </c>
    </row>
    <row r="11" spans="1:10" x14ac:dyDescent="0.25">
      <c r="A11" s="1"/>
      <c r="B11" s="9" t="s">
        <v>15</v>
      </c>
      <c r="C11" s="13"/>
      <c r="D11" s="11"/>
      <c r="E11" s="11"/>
      <c r="F11" s="11"/>
      <c r="G11" s="12"/>
      <c r="H11" s="1"/>
    </row>
    <row r="12" spans="1:10" x14ac:dyDescent="0.25">
      <c r="A12" s="1"/>
      <c r="B12" s="9"/>
      <c r="C12" s="11">
        <v>35</v>
      </c>
      <c r="D12" s="11"/>
      <c r="E12" s="11"/>
      <c r="F12" s="11"/>
      <c r="G12" s="12"/>
      <c r="H12" s="1"/>
      <c r="J12" s="2" t="s">
        <v>16</v>
      </c>
    </row>
    <row r="13" spans="1:10" x14ac:dyDescent="0.25">
      <c r="A13" s="1"/>
      <c r="B13" s="9"/>
      <c r="C13" s="11">
        <v>3000</v>
      </c>
      <c r="D13" s="11"/>
      <c r="E13" s="11"/>
      <c r="F13" s="11"/>
      <c r="G13" s="12"/>
      <c r="H13" s="1"/>
    </row>
    <row r="14" spans="1:10" x14ac:dyDescent="0.25">
      <c r="A14" s="1"/>
      <c r="B14" s="9" t="s">
        <v>17</v>
      </c>
      <c r="C14" s="11"/>
      <c r="D14" s="11">
        <v>8000</v>
      </c>
      <c r="E14" s="11">
        <v>8000</v>
      </c>
      <c r="F14" s="11">
        <v>9000</v>
      </c>
      <c r="G14" s="12">
        <v>9000</v>
      </c>
      <c r="H14" s="1"/>
      <c r="J14" s="2" t="s">
        <v>16</v>
      </c>
    </row>
    <row r="15" spans="1:10" x14ac:dyDescent="0.25">
      <c r="A15" s="1"/>
      <c r="B15" s="14" t="s">
        <v>18</v>
      </c>
      <c r="C15" s="15">
        <v>40000</v>
      </c>
      <c r="D15" s="16"/>
      <c r="E15" s="16"/>
      <c r="F15" s="16"/>
      <c r="G15" s="17"/>
      <c r="H15" s="1"/>
      <c r="J15" s="2" t="s">
        <v>19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10" x14ac:dyDescent="0.25">
      <c r="A17" s="1" t="s">
        <v>20</v>
      </c>
      <c r="B17" s="1"/>
      <c r="C17" s="1"/>
      <c r="D17" s="1"/>
      <c r="E17" s="1"/>
      <c r="F17" s="1"/>
      <c r="G17" s="1"/>
      <c r="H17" s="18" t="s">
        <v>21</v>
      </c>
    </row>
    <row r="18" spans="1:10" x14ac:dyDescent="0.25">
      <c r="A18" s="1"/>
      <c r="B18" s="19" t="s">
        <v>22</v>
      </c>
      <c r="C18" s="20"/>
      <c r="D18" s="21">
        <v>10000</v>
      </c>
      <c r="E18" s="21">
        <v>10000</v>
      </c>
      <c r="F18" s="22">
        <v>10000</v>
      </c>
      <c r="G18" s="23">
        <v>10000</v>
      </c>
      <c r="H18" s="24">
        <f>SUM(D18:G18)</f>
        <v>40000</v>
      </c>
      <c r="J18" s="2" t="s">
        <v>23</v>
      </c>
    </row>
    <row r="19" spans="1:10" x14ac:dyDescent="0.25">
      <c r="A19" s="1"/>
      <c r="B19" s="25" t="s">
        <v>24</v>
      </c>
      <c r="C19" s="1"/>
      <c r="D19" s="1"/>
      <c r="E19" s="1"/>
      <c r="F19" s="1" t="s">
        <v>24</v>
      </c>
      <c r="G19" s="1"/>
      <c r="H19" s="1"/>
    </row>
    <row r="20" spans="1:10" x14ac:dyDescent="0.25">
      <c r="A20" s="1" t="s">
        <v>25</v>
      </c>
      <c r="B20" s="1"/>
      <c r="C20" s="1"/>
      <c r="D20" s="1" t="s">
        <v>24</v>
      </c>
      <c r="E20" s="1"/>
      <c r="F20" s="1"/>
      <c r="G20" s="1"/>
      <c r="H20" s="1" t="s">
        <v>24</v>
      </c>
    </row>
    <row r="21" spans="1:10" x14ac:dyDescent="0.25">
      <c r="A21" s="1"/>
      <c r="B21" s="19" t="s">
        <v>26</v>
      </c>
      <c r="C21" s="26">
        <f>H37</f>
        <v>69662.103562491364</v>
      </c>
      <c r="D21" s="1"/>
      <c r="E21" s="19" t="s">
        <v>27</v>
      </c>
      <c r="F21" s="27">
        <v>69662.103562491364</v>
      </c>
      <c r="G21" s="1"/>
      <c r="H21" s="1" t="s">
        <v>24</v>
      </c>
    </row>
    <row r="22" spans="1:10" x14ac:dyDescent="0.25">
      <c r="A22" s="1"/>
      <c r="B22" s="1"/>
      <c r="C22" s="24"/>
      <c r="D22" s="28"/>
      <c r="E22" s="1"/>
      <c r="F22" s="1"/>
      <c r="G22" s="1"/>
      <c r="H22" s="1"/>
    </row>
    <row r="23" spans="1:10" x14ac:dyDescent="0.25">
      <c r="A23" s="1" t="s">
        <v>28</v>
      </c>
      <c r="B23" s="1"/>
      <c r="C23" s="1"/>
      <c r="H23" s="1"/>
    </row>
    <row r="24" spans="1:10" x14ac:dyDescent="0.25">
      <c r="A24" s="1"/>
      <c r="B24" s="5" t="s">
        <v>29</v>
      </c>
      <c r="C24" s="6"/>
      <c r="D24" s="7" t="s">
        <v>3</v>
      </c>
      <c r="E24" s="7" t="s">
        <v>4</v>
      </c>
      <c r="F24" s="7" t="s">
        <v>5</v>
      </c>
      <c r="G24" s="7" t="s">
        <v>6</v>
      </c>
      <c r="H24" s="8" t="s">
        <v>21</v>
      </c>
    </row>
    <row r="25" spans="1:10" x14ac:dyDescent="0.25">
      <c r="A25" s="1"/>
      <c r="B25" s="9" t="s">
        <v>12</v>
      </c>
      <c r="C25" s="11"/>
      <c r="D25" s="29">
        <f>D9</f>
        <v>0.9</v>
      </c>
      <c r="E25" s="29">
        <f>E9</f>
        <v>1.1000000000000001</v>
      </c>
      <c r="F25" s="29">
        <f>F9</f>
        <v>0.8</v>
      </c>
      <c r="G25" s="29">
        <f>G9</f>
        <v>1.2</v>
      </c>
      <c r="H25" s="30"/>
    </row>
    <row r="26" spans="1:10" x14ac:dyDescent="0.25">
      <c r="A26" s="1"/>
      <c r="B26" s="9"/>
      <c r="C26" s="11"/>
      <c r="D26" s="13"/>
      <c r="E26" s="13"/>
      <c r="F26" s="13"/>
      <c r="G26" s="13"/>
      <c r="H26" s="30"/>
    </row>
    <row r="27" spans="1:10" x14ac:dyDescent="0.25">
      <c r="A27" s="1"/>
      <c r="B27" s="9" t="s">
        <v>30</v>
      </c>
      <c r="C27" s="11"/>
      <c r="D27" s="31">
        <f>$C$12*D25*($C$13+D18)^0.5</f>
        <v>3591.5525890622844</v>
      </c>
      <c r="E27" s="31">
        <f>$C$12*E25*($C$13+E18)^0.5</f>
        <v>4389.6753866316812</v>
      </c>
      <c r="F27" s="31">
        <f>$C$12*F25*($C$13+F18)^0.5</f>
        <v>3192.4911902775862</v>
      </c>
      <c r="G27" s="31">
        <f>$C$12*G25*($C$13+G18)^0.5</f>
        <v>4788.7367854163795</v>
      </c>
      <c r="H27" s="32">
        <f>SUM(D27:G27)</f>
        <v>15962.455951387932</v>
      </c>
      <c r="J27" s="2" t="s">
        <v>31</v>
      </c>
    </row>
    <row r="28" spans="1:10" x14ac:dyDescent="0.25">
      <c r="A28" s="1"/>
      <c r="B28" s="9" t="s">
        <v>32</v>
      </c>
      <c r="C28" s="11"/>
      <c r="D28" s="31">
        <f>$C$7*D27</f>
        <v>143662.10356249136</v>
      </c>
      <c r="E28" s="31">
        <f>$C$7*E27</f>
        <v>175587.01546526724</v>
      </c>
      <c r="F28" s="31">
        <f>$C$7*F27</f>
        <v>127699.64761110344</v>
      </c>
      <c r="G28" s="31">
        <f>$C$7*G27</f>
        <v>191549.47141665517</v>
      </c>
      <c r="H28" s="32">
        <f>SUM(D28:G28)</f>
        <v>638498.2380555172</v>
      </c>
      <c r="J28" s="2" t="s">
        <v>33</v>
      </c>
    </row>
    <row r="29" spans="1:10" x14ac:dyDescent="0.25">
      <c r="A29" s="1"/>
      <c r="B29" s="9" t="s">
        <v>34</v>
      </c>
      <c r="C29" s="11"/>
      <c r="D29" s="31">
        <f>$C$8*D27</f>
        <v>89788.814726557102</v>
      </c>
      <c r="E29" s="31">
        <f>$C$8*E27</f>
        <v>109741.88466579204</v>
      </c>
      <c r="F29" s="31">
        <f>$C$8*F27</f>
        <v>79812.27975693965</v>
      </c>
      <c r="G29" s="31">
        <f>$C$8*G27</f>
        <v>119718.41963540949</v>
      </c>
      <c r="H29" s="32">
        <f>SUM(D29:G29)</f>
        <v>399061.39878469828</v>
      </c>
      <c r="J29" s="2" t="s">
        <v>35</v>
      </c>
    </row>
    <row r="30" spans="1:10" x14ac:dyDescent="0.25">
      <c r="A30" s="1"/>
      <c r="B30" s="9" t="s">
        <v>36</v>
      </c>
      <c r="C30" s="11"/>
      <c r="D30" s="31">
        <f>D28-D29</f>
        <v>53873.288835934261</v>
      </c>
      <c r="E30" s="31">
        <f>E28-E29</f>
        <v>65845.130799475199</v>
      </c>
      <c r="F30" s="31">
        <f>F28-F29</f>
        <v>47887.367854163793</v>
      </c>
      <c r="G30" s="31">
        <f>G28-G29</f>
        <v>71831.051781245682</v>
      </c>
      <c r="H30" s="32">
        <f>SUM(D30:G30)</f>
        <v>239436.83927081892</v>
      </c>
      <c r="J30" s="2" t="s">
        <v>37</v>
      </c>
    </row>
    <row r="31" spans="1:10" x14ac:dyDescent="0.25">
      <c r="A31" s="1"/>
      <c r="B31" s="9"/>
      <c r="C31" s="11"/>
      <c r="D31" s="31"/>
      <c r="E31" s="31"/>
      <c r="F31" s="31"/>
      <c r="G31" s="31"/>
      <c r="H31" s="32"/>
    </row>
    <row r="32" spans="1:10" x14ac:dyDescent="0.25">
      <c r="A32" s="1"/>
      <c r="B32" s="9" t="s">
        <v>17</v>
      </c>
      <c r="C32" s="11"/>
      <c r="D32" s="31">
        <f>D14</f>
        <v>8000</v>
      </c>
      <c r="E32" s="31">
        <f>E14</f>
        <v>8000</v>
      </c>
      <c r="F32" s="31">
        <f>F14</f>
        <v>9000</v>
      </c>
      <c r="G32" s="31">
        <f>G14</f>
        <v>9000</v>
      </c>
      <c r="H32" s="32">
        <f>SUM(D32:G32)</f>
        <v>34000</v>
      </c>
      <c r="J32" s="2" t="s">
        <v>38</v>
      </c>
    </row>
    <row r="33" spans="1:10" x14ac:dyDescent="0.25">
      <c r="A33" s="1"/>
      <c r="B33" s="9" t="s">
        <v>39</v>
      </c>
      <c r="C33" s="11"/>
      <c r="D33" s="31">
        <f>D18</f>
        <v>10000</v>
      </c>
      <c r="E33" s="31">
        <f>E18</f>
        <v>10000</v>
      </c>
      <c r="F33" s="31">
        <f>F18</f>
        <v>10000</v>
      </c>
      <c r="G33" s="31">
        <f>G18</f>
        <v>10000</v>
      </c>
      <c r="H33" s="32">
        <f>SUM(D33:G33)</f>
        <v>40000</v>
      </c>
      <c r="J33" s="2" t="s">
        <v>40</v>
      </c>
    </row>
    <row r="34" spans="1:10" x14ac:dyDescent="0.25">
      <c r="A34" s="1"/>
      <c r="B34" s="9" t="s">
        <v>41</v>
      </c>
      <c r="C34" s="11"/>
      <c r="D34" s="31">
        <f>$C$10*D28</f>
        <v>21549.315534373705</v>
      </c>
      <c r="E34" s="31">
        <f>$C$10*E28</f>
        <v>26338.052319790084</v>
      </c>
      <c r="F34" s="31">
        <f>$C$10*F28</f>
        <v>19154.947141665514</v>
      </c>
      <c r="G34" s="31">
        <f>$C$10*G28</f>
        <v>28732.420712498275</v>
      </c>
      <c r="H34" s="32">
        <f>SUM(D34:G34)</f>
        <v>95774.735708327586</v>
      </c>
      <c r="J34" s="2" t="s">
        <v>42</v>
      </c>
    </row>
    <row r="35" spans="1:10" x14ac:dyDescent="0.25">
      <c r="A35" s="1"/>
      <c r="B35" s="9" t="s">
        <v>43</v>
      </c>
      <c r="C35" s="11"/>
      <c r="D35" s="31">
        <f>SUM(D32:D34)</f>
        <v>39549.315534373702</v>
      </c>
      <c r="E35" s="31">
        <f>SUM(E32:E34)</f>
        <v>44338.052319790084</v>
      </c>
      <c r="F35" s="31">
        <f>SUM(F32:F34)</f>
        <v>38154.947141665514</v>
      </c>
      <c r="G35" s="31">
        <f>SUM(G32:G34)</f>
        <v>47732.420712498279</v>
      </c>
      <c r="H35" s="32">
        <f>SUM(D35:G35)</f>
        <v>169774.73570832756</v>
      </c>
      <c r="J35" s="2" t="s">
        <v>23</v>
      </c>
    </row>
    <row r="36" spans="1:10" x14ac:dyDescent="0.25">
      <c r="A36" s="1"/>
      <c r="B36" s="9"/>
      <c r="C36" s="11"/>
      <c r="D36" s="31"/>
      <c r="E36" s="31"/>
      <c r="F36" s="31"/>
      <c r="G36" s="31"/>
      <c r="H36" s="32"/>
    </row>
    <row r="37" spans="1:10" x14ac:dyDescent="0.25">
      <c r="A37" s="1"/>
      <c r="B37" s="9" t="s">
        <v>26</v>
      </c>
      <c r="C37" s="11"/>
      <c r="D37" s="31">
        <f>D30-D35</f>
        <v>14323.97330156056</v>
      </c>
      <c r="E37" s="31">
        <f>E30-E35</f>
        <v>21507.078479685115</v>
      </c>
      <c r="F37" s="31">
        <f>F30-F35</f>
        <v>9732.4207124982786</v>
      </c>
      <c r="G37" s="31">
        <f>G30-G35</f>
        <v>24098.631068747403</v>
      </c>
      <c r="H37" s="32">
        <f>SUM(D37:G37)</f>
        <v>69662.103562491364</v>
      </c>
      <c r="J37" s="2" t="s">
        <v>44</v>
      </c>
    </row>
    <row r="38" spans="1:10" x14ac:dyDescent="0.25">
      <c r="A38" s="1"/>
      <c r="B38" s="14" t="s">
        <v>45</v>
      </c>
      <c r="C38" s="16"/>
      <c r="D38" s="33">
        <f>D37/D28</f>
        <v>9.9705997241852973E-2</v>
      </c>
      <c r="E38" s="33">
        <f>E37/E28</f>
        <v>0.12248672501606143</v>
      </c>
      <c r="F38" s="33">
        <f>F37/F28</f>
        <v>7.6213371724700413E-2</v>
      </c>
      <c r="G38" s="33">
        <f>G37/G28</f>
        <v>0.12580891448313355</v>
      </c>
      <c r="H38" s="34">
        <f>H37/H28</f>
        <v>0.10910304744871398</v>
      </c>
      <c r="J38" s="2" t="s">
        <v>46</v>
      </c>
    </row>
    <row r="65534" spans="255:255" x14ac:dyDescent="0.25">
      <c r="IU65534" s="2">
        <v>0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3.3</vt:lpstr>
      <vt:lpstr>'3.3'!Print_Area</vt:lpstr>
    </vt:vector>
  </TitlesOfParts>
  <Company>The Tuck School at Dartmouth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Kenneth R.</dc:creator>
  <cp:lastModifiedBy>Baker, Kenneth R.</cp:lastModifiedBy>
  <dcterms:created xsi:type="dcterms:W3CDTF">2013-08-29T20:40:41Z</dcterms:created>
  <dcterms:modified xsi:type="dcterms:W3CDTF">2013-08-29T20:46:14Z</dcterms:modified>
</cp:coreProperties>
</file>